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20" windowHeight="8370" tabRatio="923" firstSheet="2" activeTab="2"/>
  </bookViews>
  <sheets>
    <sheet name="cover page" sheetId="1" r:id="rId1"/>
    <sheet name="content" sheetId="2" r:id="rId2"/>
    <sheet name="INCOME STATEMENTS" sheetId="3" r:id="rId3"/>
    <sheet name="BALANCE SHEETS" sheetId="4" r:id="rId4"/>
    <sheet name="EQUITY" sheetId="5" r:id="rId5"/>
    <sheet name="CASHFLOW" sheetId="6" r:id="rId6"/>
    <sheet name="eps-bonus(old-current)" sheetId="7" state="hidden" r:id="rId7"/>
  </sheets>
  <definedNames>
    <definedName name="_xlnm.Print_Area" localSheetId="3">'BALANCE SHEETS'!$A$1:$H$52</definedName>
    <definedName name="_xlnm.Print_Area" localSheetId="5">'CASHFLOW'!$A$1:$G$54</definedName>
    <definedName name="_xlnm.Print_Area" localSheetId="6">'eps-bonus(old-current)'!$A$1:$I$54</definedName>
    <definedName name="_xlnm.Print_Area" localSheetId="4">'EQUITY'!$A$1:$J$46</definedName>
    <definedName name="_xlnm.Print_Area" localSheetId="2">'INCOME STATEMENTS'!$A$1:$H$48</definedName>
  </definedNames>
  <calcPr fullCalcOnLoad="1"/>
</workbook>
</file>

<file path=xl/sharedStrings.xml><?xml version="1.0" encoding="utf-8"?>
<sst xmlns="http://schemas.openxmlformats.org/spreadsheetml/2006/main" count="240" uniqueCount="190">
  <si>
    <t>Unaudited</t>
  </si>
  <si>
    <t>Individual Period</t>
  </si>
  <si>
    <t>Preceding</t>
  </si>
  <si>
    <t>Corresponding</t>
  </si>
  <si>
    <t>Quarter</t>
  </si>
  <si>
    <t xml:space="preserve">        Year</t>
  </si>
  <si>
    <t>Period</t>
  </si>
  <si>
    <t>Current</t>
  </si>
  <si>
    <t>To Date</t>
  </si>
  <si>
    <t xml:space="preserve">         Year</t>
  </si>
  <si>
    <t xml:space="preserve">  Preceding</t>
  </si>
  <si>
    <t>RM`000</t>
  </si>
  <si>
    <t>Revenue</t>
  </si>
  <si>
    <t>Operating expenses</t>
  </si>
  <si>
    <t>Other operating income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</si>
  <si>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</si>
  <si>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</si>
  <si>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</si>
  <si>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</si>
  <si>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</si>
  <si>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</si>
  <si>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attributable to</t>
  </si>
  <si>
    <t xml:space="preserve">  shareholders</t>
  </si>
  <si>
    <t>CONDENSED CONSOLIDATED BALANCE SHEETS</t>
  </si>
  <si>
    <t>Inventories</t>
  </si>
  <si>
    <t>Audited</t>
  </si>
  <si>
    <t>CURRENT LIABILITIES</t>
  </si>
  <si>
    <t>Deferred taxation</t>
  </si>
  <si>
    <t>FINANCED BY:</t>
  </si>
  <si>
    <t>Share capital</t>
  </si>
  <si>
    <t>Reserves</t>
  </si>
  <si>
    <t>Minority interests</t>
  </si>
  <si>
    <t xml:space="preserve">CONDENSED CONSOLIDATED STATEMENTS OF CHANGES IN EQUITY </t>
  </si>
  <si>
    <t>Total</t>
  </si>
  <si>
    <t>Retained</t>
  </si>
  <si>
    <t>Share</t>
  </si>
  <si>
    <t>Distributable</t>
  </si>
  <si>
    <t>Term loans</t>
  </si>
  <si>
    <t>NON-CURRENT ASSETS</t>
  </si>
  <si>
    <t>Property, plant and equipment</t>
  </si>
  <si>
    <t>Development expenditure</t>
  </si>
  <si>
    <t>CURRENT ASSETS</t>
  </si>
  <si>
    <t>Trade receivables</t>
  </si>
  <si>
    <t>Other receivables and prepayments</t>
  </si>
  <si>
    <t>Due from related companies</t>
  </si>
  <si>
    <t>Cash and bank balances</t>
  </si>
  <si>
    <t>Trade payables</t>
  </si>
  <si>
    <t>Other payables and accruals</t>
  </si>
  <si>
    <t>Hire purchase payables</t>
  </si>
  <si>
    <t>Due to related companies</t>
  </si>
  <si>
    <t>Provision for taxation</t>
  </si>
  <si>
    <t>Non-current liabilities</t>
  </si>
  <si>
    <t xml:space="preserve"> </t>
  </si>
  <si>
    <t>Year</t>
  </si>
  <si>
    <t>Cumulative Period</t>
  </si>
  <si>
    <t>NET CURRENT ASSETS</t>
  </si>
  <si>
    <t xml:space="preserve">CASH FLOW FROM OPERATING ACTIVITIES </t>
  </si>
  <si>
    <t xml:space="preserve">Profit before taxation </t>
  </si>
  <si>
    <t>Adjustment for:</t>
  </si>
  <si>
    <t xml:space="preserve">Depreciation </t>
  </si>
  <si>
    <t xml:space="preserve">Amortisation of development expenditure </t>
  </si>
  <si>
    <t>Interest expense</t>
  </si>
  <si>
    <t>Interest paid</t>
  </si>
  <si>
    <t xml:space="preserve">CASH FLOW FROM INVESTING ACTIVITIES </t>
  </si>
  <si>
    <t>Purchase of property, plant and equipment</t>
  </si>
  <si>
    <t>Development expenditure incurred</t>
  </si>
  <si>
    <t>Interest received</t>
  </si>
  <si>
    <t xml:space="preserve">CASH FLOW FROM FINANCING ACTIVITIES </t>
  </si>
  <si>
    <t xml:space="preserve">EQUIVALENTS </t>
  </si>
  <si>
    <t>CASH AND CASH EQUIVALENTS AT BEGINNING</t>
  </si>
  <si>
    <t xml:space="preserve">OF YEAR </t>
  </si>
  <si>
    <t>Cash and cash equivalents comprise:</t>
  </si>
  <si>
    <t xml:space="preserve">Cash and bank balances </t>
  </si>
  <si>
    <t>EPS COMPUTATION</t>
  </si>
  <si>
    <t>Information</t>
  </si>
  <si>
    <t>Key</t>
  </si>
  <si>
    <t>Amount of net loss earned for equity attributable to each equity share</t>
  </si>
  <si>
    <t>A</t>
  </si>
  <si>
    <t>Weighted average share capital</t>
  </si>
  <si>
    <t>Increase</t>
  </si>
  <si>
    <t>Share Capital</t>
  </si>
  <si>
    <t>Weighted average</t>
  </si>
  <si>
    <t>31/1/2003</t>
  </si>
  <si>
    <t>28/2/2003</t>
  </si>
  <si>
    <t>31/3/2003</t>
  </si>
  <si>
    <t>30/4/2003</t>
  </si>
  <si>
    <t>31/5/2003</t>
  </si>
  <si>
    <t>30/6/2003</t>
  </si>
  <si>
    <t>31/7/2003</t>
  </si>
  <si>
    <t>31/8/2003</t>
  </si>
  <si>
    <t>30/9/2003</t>
  </si>
  <si>
    <t>31/10/2003</t>
  </si>
  <si>
    <t>30/11/2003</t>
  </si>
  <si>
    <t>31/12/2003</t>
  </si>
  <si>
    <t>31/1/2004</t>
  </si>
  <si>
    <t>B</t>
  </si>
  <si>
    <t>Average fair value of one ordinary share during the year</t>
  </si>
  <si>
    <t>Weighted average number of shares under option during the year</t>
  </si>
  <si>
    <t>ESOS</t>
  </si>
  <si>
    <t>31/1/2002</t>
  </si>
  <si>
    <t>28/2/2002</t>
  </si>
  <si>
    <t>31/3/2002</t>
  </si>
  <si>
    <t>30/4/2002</t>
  </si>
  <si>
    <t>31/5/2002</t>
  </si>
  <si>
    <t>30/6/2002</t>
  </si>
  <si>
    <t>31/7/2002</t>
  </si>
  <si>
    <t>31/8/2001</t>
  </si>
  <si>
    <t>30/9/2001</t>
  </si>
  <si>
    <t>31/10/2001</t>
  </si>
  <si>
    <t>30/11/2002</t>
  </si>
  <si>
    <t>31/12/2001</t>
  </si>
  <si>
    <t>D</t>
  </si>
  <si>
    <t>Exercise price for shares under option during the year</t>
  </si>
  <si>
    <t>E</t>
  </si>
  <si>
    <t>Number of shares that would have been issued at fair value</t>
  </si>
  <si>
    <t>F = D*(E/C)</t>
  </si>
  <si>
    <t>G=D-F</t>
  </si>
  <si>
    <t>Workings</t>
  </si>
  <si>
    <t>H=B+G</t>
  </si>
  <si>
    <t>A/B</t>
  </si>
  <si>
    <t>A/(B+D-F)</t>
  </si>
  <si>
    <t>Note: Movement of shares is taken at month end.</t>
  </si>
  <si>
    <t>Bank Overdraft</t>
  </si>
  <si>
    <t>Non-</t>
  </si>
  <si>
    <t>distributable</t>
  </si>
  <si>
    <t>Capital</t>
  </si>
  <si>
    <t>Premium</t>
  </si>
  <si>
    <t>Profits</t>
  </si>
  <si>
    <t xml:space="preserve"> -   </t>
  </si>
  <si>
    <t>Basic loss per share</t>
  </si>
  <si>
    <t xml:space="preserve">Diluted loss per share </t>
  </si>
  <si>
    <t>CONDENSED CONSOLIDATED CASH FLOW STATEMENTS</t>
  </si>
  <si>
    <t>RM'000</t>
  </si>
  <si>
    <t xml:space="preserve">Operating profit before working capital changes </t>
  </si>
  <si>
    <t xml:space="preserve">Changes in intercompany balances </t>
  </si>
  <si>
    <t xml:space="preserve">Cash generated from operations </t>
  </si>
  <si>
    <t xml:space="preserve">Net cash used in operating activities </t>
  </si>
  <si>
    <t>Drawdown of  term loan, net of repayment</t>
  </si>
  <si>
    <t>Fixed Deposits</t>
  </si>
  <si>
    <t xml:space="preserve">Net cash used in investing activities </t>
  </si>
  <si>
    <t xml:space="preserve">Net cash generated from financing activities </t>
  </si>
  <si>
    <t>Asset written off/stock obsolecence</t>
  </si>
  <si>
    <t>Bad debt written off</t>
  </si>
  <si>
    <t xml:space="preserve">C  (add 6 months end share price divided  by 6) </t>
  </si>
  <si>
    <t xml:space="preserve">   </t>
  </si>
  <si>
    <t xml:space="preserve">Drawdown of short term borrowings and hire purchase, </t>
  </si>
  <si>
    <t>net  of repayment</t>
  </si>
  <si>
    <t>Period to date</t>
  </si>
  <si>
    <t>SAPURA INDUSTRIAL BERHAD (17547-W)</t>
  </si>
  <si>
    <t>Reserves on consolidation</t>
  </si>
  <si>
    <t>31.01.2005</t>
  </si>
  <si>
    <t>NET INCREASE IN CASH AND CASH</t>
  </si>
  <si>
    <t xml:space="preserve">Tax paid </t>
  </si>
  <si>
    <t>Interest income</t>
  </si>
  <si>
    <t>Loss/ (gain) on disposal of property, plant and equipment</t>
  </si>
  <si>
    <t>Earnings per share (sen)</t>
  </si>
  <si>
    <t xml:space="preserve">  -  Basic </t>
  </si>
  <si>
    <t xml:space="preserve">  -  Diluted</t>
  </si>
  <si>
    <t>Net profit for the period</t>
  </si>
  <si>
    <t>Borrowings</t>
  </si>
  <si>
    <t>UNAUDITED CONDENSED CONSOLIDATED INCOME STATEMENT</t>
  </si>
  <si>
    <t>Trade and other receivables</t>
  </si>
  <si>
    <t>Trade and other payables</t>
  </si>
  <si>
    <t xml:space="preserve">The unaudited financial results of the Sapura Industrial Berhad’s Group </t>
  </si>
  <si>
    <t>Condensed Consolidated Income Statements</t>
  </si>
  <si>
    <t>Condensed Consolidated Balance Sheet</t>
  </si>
  <si>
    <t>Condensed Consolidated Statement of Changes in Equity</t>
  </si>
  <si>
    <t>Condensed Consolidated Cash Flow Statement</t>
  </si>
  <si>
    <t xml:space="preserve">Notes to Financial Statements </t>
  </si>
  <si>
    <t>3</t>
  </si>
  <si>
    <t>4</t>
  </si>
  <si>
    <t>5</t>
  </si>
  <si>
    <t>6</t>
  </si>
  <si>
    <t>7 - 12</t>
  </si>
  <si>
    <t>CASH AND CASH EQUIVALENTS AT END OF QUARTER</t>
  </si>
  <si>
    <t>FOR THE QUARTER ENDED 31 JULY 2005</t>
  </si>
  <si>
    <t>31.7.2005</t>
  </si>
  <si>
    <t>31.7.2004</t>
  </si>
  <si>
    <t>AS AT 31 JULY 2005</t>
  </si>
  <si>
    <t>31.07.2005</t>
  </si>
  <si>
    <t>Investment</t>
  </si>
  <si>
    <t>Issue of share capital</t>
  </si>
  <si>
    <t>@31.07.2005</t>
  </si>
  <si>
    <t>@31.07.2004</t>
  </si>
  <si>
    <t>As at 1 February 2004</t>
  </si>
  <si>
    <t>As at 31 July 2005</t>
  </si>
  <si>
    <t>As at 31 July 2004</t>
  </si>
  <si>
    <t>As at 1 February 2005</t>
  </si>
  <si>
    <t xml:space="preserve"> for the second quarter ended 31 July 2005.</t>
  </si>
  <si>
    <t>Net cash outflow from acquisition of business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</si>
</sst>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\ ???/???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_(* #,##0.0000_);_(* \(#,##0.0000\);_(* &quot;-&quot;??_);_(@_)"/>
    <numFmt numFmtId="183" formatCode="[$-409]h:mm:ss\ AM/PM"/>
    <numFmt numFmtId="184" formatCode="#,##0.0_);\(#,##0.0\)"/>
    <numFmt numFmtId="185" formatCode="_(* #,##0.00000_);_(* \(#,##0.00000\);_(* &quot;-&quot;??_);_(@_)"/>
    <numFmt numFmtId="186" formatCode="_(* #,##0.0_);_(* \(#,##0.0\);_(* &quot;-&quot;_);_(@_)"/>
    <numFmt numFmtId="187" formatCode="_(* #,##0.00_);_(* \(#,##0.00\);_(* &quot;-&quot;_);_(@_)"/>
    <numFmt numFmtId="188" formatCode="_(* #,##0.000_);_(* \(#,##0.000\);_(* &quot;-&quot;_);_(@_)"/>
    <numFmt numFmtId="189" formatCode="[$-409]dddd\,\ mmmm\ dd\,\ yyyy"/>
    <numFmt numFmtId="190" formatCode="0.0"/>
    <numFmt numFmtId="191" formatCode="_(* #,##0.0000_);_(* \(#,##0.0000\);_(* &quot;-&quot;_);_(@_)"/>
    <numFmt numFmtId="192" formatCode="_(* #,##0.00000_);_(* \(#,##0.00000\);_(* &quot;-&quot;_);_(@_)"/>
    <numFmt numFmtId="193" formatCode="0.0000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</numFmts>
  <fonts count="10">
    <font>
      <sz val="10"/>
      <name val="Arial"/>
      <family val="0"/>
    </font>
    <font>
      <sz val="10"/>
      <name val="Times New Roman"/>
      <family val="1"/>
    </font>
    <font>
      <b/>
      <u val="singleAccounting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Sapura"/>
      <family val="3"/>
    </font>
    <font>
      <b/>
      <sz val="12"/>
      <name val="Sapura"/>
      <family val="3"/>
    </font>
    <font>
      <sz val="12"/>
      <color indexed="53"/>
      <name val="Sapura"/>
      <family val="3"/>
    </font>
    <font>
      <b/>
      <u val="single"/>
      <sz val="12"/>
      <name val="Sapura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81" fontId="1" fillId="0" borderId="0" xfId="15" applyNumberFormat="1" applyFont="1" applyAlignment="1">
      <alignment/>
    </xf>
    <xf numFmtId="181" fontId="1" fillId="0" borderId="0" xfId="15" applyNumberFormat="1" applyFont="1" applyFill="1" applyAlignment="1">
      <alignment/>
    </xf>
    <xf numFmtId="181" fontId="1" fillId="0" borderId="1" xfId="15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2" fillId="0" borderId="0" xfId="15" applyNumberFormat="1" applyFont="1" applyAlignment="1">
      <alignment/>
    </xf>
    <xf numFmtId="43" fontId="1" fillId="0" borderId="0" xfId="15" applyFont="1" applyAlignment="1">
      <alignment/>
    </xf>
    <xf numFmtId="181" fontId="0" fillId="0" borderId="0" xfId="15" applyNumberFormat="1" applyAlignment="1">
      <alignment/>
    </xf>
    <xf numFmtId="0" fontId="0" fillId="0" borderId="0" xfId="0" applyAlignment="1">
      <alignment horizontal="left"/>
    </xf>
    <xf numFmtId="15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3" fontId="7" fillId="0" borderId="0" xfId="0" applyNumberFormat="1" applyFont="1" applyAlignment="1">
      <alignment horizontal="right"/>
    </xf>
    <xf numFmtId="43" fontId="7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3" fontId="7" fillId="0" borderId="0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41" fontId="6" fillId="0" borderId="0" xfId="15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41" fontId="6" fillId="0" borderId="2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1" fontId="6" fillId="0" borderId="0" xfId="15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41" fontId="6" fillId="0" borderId="0" xfId="15" applyNumberFormat="1" applyFont="1" applyAlignment="1" quotePrefix="1">
      <alignment horizontal="center"/>
    </xf>
    <xf numFmtId="181" fontId="6" fillId="0" borderId="0" xfId="15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41" fontId="6" fillId="0" borderId="0" xfId="0" applyNumberFormat="1" applyFont="1" applyAlignment="1">
      <alignment horizontal="center"/>
    </xf>
    <xf numFmtId="41" fontId="6" fillId="0" borderId="0" xfId="0" applyNumberFormat="1" applyFont="1" applyAlignment="1" quotePrefix="1">
      <alignment horizontal="center"/>
    </xf>
    <xf numFmtId="41" fontId="6" fillId="0" borderId="4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41" fontId="6" fillId="0" borderId="4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5" xfId="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41" fontId="6" fillId="0" borderId="0" xfId="0" applyNumberFormat="1" applyFont="1" applyFill="1" applyAlignment="1">
      <alignment horizontal="center"/>
    </xf>
    <xf numFmtId="187" fontId="6" fillId="0" borderId="0" xfId="0" applyNumberFormat="1" applyFont="1" applyFill="1" applyAlignment="1">
      <alignment horizontal="right"/>
    </xf>
    <xf numFmtId="187" fontId="6" fillId="0" borderId="5" xfId="0" applyNumberFormat="1" applyFont="1" applyFill="1" applyBorder="1" applyAlignment="1">
      <alignment horizontal="right"/>
    </xf>
    <xf numFmtId="4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4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4" fontId="6" fillId="0" borderId="0" xfId="0" applyNumberFormat="1" applyFont="1" applyAlignment="1">
      <alignment/>
    </xf>
    <xf numFmtId="41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181" fontId="6" fillId="0" borderId="0" xfId="15" applyNumberFormat="1" applyFont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Fill="1" applyBorder="1" applyAlignment="1" quotePrefix="1">
      <alignment horizontal="right"/>
    </xf>
    <xf numFmtId="41" fontId="7" fillId="0" borderId="0" xfId="0" applyNumberFormat="1" applyFont="1" applyBorder="1" applyAlignment="1" quotePrefix="1">
      <alignment horizontal="right"/>
    </xf>
    <xf numFmtId="41" fontId="7" fillId="0" borderId="0" xfId="0" applyNumberFormat="1" applyFont="1" applyFill="1" applyBorder="1" applyAlignment="1">
      <alignment horizontal="right"/>
    </xf>
    <xf numFmtId="15" fontId="9" fillId="0" borderId="0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81" fontId="6" fillId="0" borderId="0" xfId="15" applyNumberFormat="1" applyFont="1" applyFill="1" applyAlignment="1">
      <alignment/>
    </xf>
    <xf numFmtId="181" fontId="6" fillId="0" borderId="6" xfId="15" applyNumberFormat="1" applyFont="1" applyFill="1" applyBorder="1" applyAlignment="1">
      <alignment/>
    </xf>
    <xf numFmtId="181" fontId="6" fillId="2" borderId="6" xfId="15" applyNumberFormat="1" applyFont="1" applyFill="1" applyBorder="1" applyAlignment="1">
      <alignment/>
    </xf>
    <xf numFmtId="181" fontId="6" fillId="0" borderId="4" xfId="15" applyNumberFormat="1" applyFont="1" applyFill="1" applyBorder="1" applyAlignment="1">
      <alignment/>
    </xf>
    <xf numFmtId="181" fontId="6" fillId="0" borderId="4" xfId="15" applyNumberFormat="1" applyFont="1" applyBorder="1" applyAlignment="1">
      <alignment/>
    </xf>
    <xf numFmtId="181" fontId="6" fillId="2" borderId="0" xfId="15" applyNumberFormat="1" applyFont="1" applyFill="1" applyAlignment="1">
      <alignment/>
    </xf>
    <xf numFmtId="181" fontId="7" fillId="0" borderId="2" xfId="15" applyNumberFormat="1" applyFont="1" applyFill="1" applyBorder="1" applyAlignment="1">
      <alignment/>
    </xf>
    <xf numFmtId="181" fontId="7" fillId="2" borderId="2" xfId="15" applyNumberFormat="1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indent="1"/>
    </xf>
    <xf numFmtId="181" fontId="6" fillId="0" borderId="0" xfId="15" applyNumberFormat="1" applyFont="1" applyFill="1" applyBorder="1" applyAlignment="1">
      <alignment/>
    </xf>
    <xf numFmtId="181" fontId="7" fillId="0" borderId="1" xfId="15" applyNumberFormat="1" applyFont="1" applyFill="1" applyBorder="1" applyAlignment="1">
      <alignment/>
    </xf>
    <xf numFmtId="181" fontId="7" fillId="2" borderId="1" xfId="15" applyNumberFormat="1" applyFont="1" applyFill="1" applyBorder="1" applyAlignment="1">
      <alignment/>
    </xf>
    <xf numFmtId="181" fontId="7" fillId="0" borderId="0" xfId="15" applyNumberFormat="1" applyFont="1" applyFill="1" applyBorder="1" applyAlignment="1">
      <alignment/>
    </xf>
    <xf numFmtId="181" fontId="6" fillId="0" borderId="0" xfId="0" applyNumberFormat="1" applyFont="1" applyFill="1" applyAlignment="1">
      <alignment/>
    </xf>
    <xf numFmtId="3" fontId="0" fillId="0" borderId="1" xfId="0" applyNumberFormat="1" applyBorder="1" applyAlignment="1">
      <alignment/>
    </xf>
    <xf numFmtId="0" fontId="6" fillId="0" borderId="0" xfId="0" applyFont="1" applyAlignment="1" quotePrefix="1">
      <alignment horizontal="center"/>
    </xf>
    <xf numFmtId="181" fontId="6" fillId="0" borderId="2" xfId="15" applyNumberFormat="1" applyFont="1" applyBorder="1" applyAlignment="1">
      <alignment/>
    </xf>
    <xf numFmtId="187" fontId="6" fillId="0" borderId="0" xfId="0" applyNumberFormat="1" applyFont="1" applyFill="1" applyAlignment="1">
      <alignment horizontal="center"/>
    </xf>
    <xf numFmtId="187" fontId="6" fillId="0" borderId="5" xfId="0" applyNumberFormat="1" applyFont="1" applyFill="1" applyBorder="1" applyAlignment="1">
      <alignment horizontal="center"/>
    </xf>
    <xf numFmtId="43" fontId="6" fillId="0" borderId="0" xfId="15" applyFont="1" applyAlignment="1">
      <alignment/>
    </xf>
    <xf numFmtId="181" fontId="6" fillId="0" borderId="0" xfId="0" applyNumberFormat="1" applyFont="1" applyFill="1" applyBorder="1" applyAlignment="1">
      <alignment/>
    </xf>
    <xf numFmtId="181" fontId="6" fillId="0" borderId="0" xfId="15" applyNumberFormat="1" applyFont="1" applyFill="1" applyAlignment="1" quotePrefix="1">
      <alignment horizontal="center"/>
    </xf>
    <xf numFmtId="181" fontId="7" fillId="0" borderId="3" xfId="15" applyNumberFormat="1" applyFont="1" applyBorder="1" applyAlignment="1">
      <alignment/>
    </xf>
    <xf numFmtId="43" fontId="6" fillId="0" borderId="0" xfId="15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</xdr:row>
      <xdr:rowOff>152400</xdr:rowOff>
    </xdr:from>
    <xdr:to>
      <xdr:col>5</xdr:col>
      <xdr:colOff>371475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638175"/>
          <a:ext cx="1371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</xdr:row>
      <xdr:rowOff>0</xdr:rowOff>
    </xdr:from>
    <xdr:to>
      <xdr:col>7</xdr:col>
      <xdr:colOff>76200</xdr:colOff>
      <xdr:row>11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1276350" y="1295400"/>
          <a:ext cx="30670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Sapura Industrial Berhad (Company No: 17547-W)
(Incorporated in Malaysia)</a:t>
          </a:r>
        </a:p>
      </xdr:txBody>
    </xdr:sp>
    <xdr:clientData/>
  </xdr:twoCellAnchor>
  <xdr:twoCellAnchor>
    <xdr:from>
      <xdr:col>1</xdr:col>
      <xdr:colOff>9525</xdr:colOff>
      <xdr:row>25</xdr:row>
      <xdr:rowOff>9525</xdr:rowOff>
    </xdr:from>
    <xdr:to>
      <xdr:col>8</xdr:col>
      <xdr:colOff>0</xdr:colOff>
      <xdr:row>26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619125" y="4057650"/>
          <a:ext cx="42576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INTERIM FINANCIAL REPORT FOR THE 2nd QUARTER ENDED 31 JULY 2005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9525</xdr:rowOff>
    </xdr:from>
    <xdr:to>
      <xdr:col>7</xdr:col>
      <xdr:colOff>676275</xdr:colOff>
      <xdr:row>47</xdr:row>
      <xdr:rowOff>76200</xdr:rowOff>
    </xdr:to>
    <xdr:sp>
      <xdr:nvSpPr>
        <xdr:cNvPr id="1" name="Rectangle 9"/>
        <xdr:cNvSpPr>
          <a:spLocks/>
        </xdr:cNvSpPr>
      </xdr:nvSpPr>
      <xdr:spPr>
        <a:xfrm>
          <a:off x="19050" y="8153400"/>
          <a:ext cx="55149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The Condensed Consolidated Income Statement should be read in conjunction with the Audited Financial Statements for financial year ended 31 January 2005.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38100</xdr:rowOff>
    </xdr:from>
    <xdr:to>
      <xdr:col>8</xdr:col>
      <xdr:colOff>0</xdr:colOff>
      <xdr:row>52</xdr:row>
      <xdr:rowOff>95250</xdr:rowOff>
    </xdr:to>
    <xdr:sp>
      <xdr:nvSpPr>
        <xdr:cNvPr id="1" name="Rectangle 2"/>
        <xdr:cNvSpPr>
          <a:spLocks/>
        </xdr:cNvSpPr>
      </xdr:nvSpPr>
      <xdr:spPr>
        <a:xfrm>
          <a:off x="19050" y="9582150"/>
          <a:ext cx="53721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The Condensed Consolidated Balance Sheet should be read in conjunction with the Audited Financial Statements for financial year ended 31 January 2005.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85725</xdr:rowOff>
    </xdr:from>
    <xdr:to>
      <xdr:col>6</xdr:col>
      <xdr:colOff>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571875" y="133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76200</xdr:rowOff>
    </xdr:from>
    <xdr:to>
      <xdr:col>9</xdr:col>
      <xdr:colOff>704850</xdr:colOff>
      <xdr:row>45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47625" y="7534275"/>
          <a:ext cx="53054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The Condensed Consolidated Statements of Changes in Equity should be read in conjunction with the Audited Financial Statements for financial year ended 31 January 2005.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161925</xdr:rowOff>
    </xdr:from>
    <xdr:to>
      <xdr:col>7</xdr:col>
      <xdr:colOff>0</xdr:colOff>
      <xdr:row>53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9848850"/>
          <a:ext cx="60198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The Condensed Consolidated Cash Flow Statements should be read in conjunction with the Audited Financial Statements for the year ended 31 January 2005.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4"/>
  <sheetViews>
    <sheetView workbookViewId="0" topLeftCell="A1">
      <selection activeCell="G22" sqref="G22"/>
    </sheetView>
  </sheetViews>
  <sheetFormatPr defaultColWidth="9.140625" defaultRowHeight="12.75"/>
  <sheetData>
    <row r="4" ht="12.75">
      <c r="B4" t="s">
        <v>52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H27"/>
  <sheetViews>
    <sheetView workbookViewId="0" topLeftCell="A16">
      <selection activeCell="E16" sqref="E16"/>
    </sheetView>
  </sheetViews>
  <sheetFormatPr defaultColWidth="9.140625" defaultRowHeight="12.75"/>
  <cols>
    <col min="1" max="16384" width="9.140625" style="14" customWidth="1"/>
  </cols>
  <sheetData>
    <row r="4" ht="15">
      <c r="B4" s="14" t="s">
        <v>163</v>
      </c>
    </row>
    <row r="5" ht="15">
      <c r="B5" s="14" t="s">
        <v>188</v>
      </c>
    </row>
    <row r="18" spans="2:8" ht="15">
      <c r="B18" s="14" t="s">
        <v>164</v>
      </c>
      <c r="H18" s="91" t="s">
        <v>169</v>
      </c>
    </row>
    <row r="19" ht="15">
      <c r="H19" s="41"/>
    </row>
    <row r="20" spans="2:8" ht="15">
      <c r="B20" s="14" t="s">
        <v>165</v>
      </c>
      <c r="H20" s="91" t="s">
        <v>170</v>
      </c>
    </row>
    <row r="21" ht="15">
      <c r="H21" s="41"/>
    </row>
    <row r="22" spans="2:8" ht="15">
      <c r="B22" s="14" t="s">
        <v>166</v>
      </c>
      <c r="H22" s="91" t="s">
        <v>171</v>
      </c>
    </row>
    <row r="23" ht="15">
      <c r="H23" s="41"/>
    </row>
    <row r="24" spans="2:8" ht="15">
      <c r="B24" s="14" t="s">
        <v>167</v>
      </c>
      <c r="G24" s="14" t="s">
        <v>144</v>
      </c>
      <c r="H24" s="91" t="s">
        <v>172</v>
      </c>
    </row>
    <row r="25" ht="15">
      <c r="H25" s="41"/>
    </row>
    <row r="26" spans="2:8" ht="15">
      <c r="B26" s="14" t="s">
        <v>168</v>
      </c>
      <c r="H26" s="91" t="s">
        <v>173</v>
      </c>
    </row>
    <row r="27" ht="15">
      <c r="H27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28">
      <selection activeCell="F42" sqref="F42"/>
    </sheetView>
  </sheetViews>
  <sheetFormatPr defaultColWidth="9.140625" defaultRowHeight="12.75"/>
  <cols>
    <col min="1" max="1" width="27.140625" style="14" customWidth="1"/>
    <col min="2" max="2" width="10.421875" style="14" customWidth="1"/>
    <col min="3" max="3" width="4.421875" style="14" customWidth="1"/>
    <col min="4" max="4" width="12.140625" style="14" customWidth="1"/>
    <col min="5" max="5" width="3.57421875" style="14" customWidth="1"/>
    <col min="6" max="6" width="11.421875" style="14" bestFit="1" customWidth="1"/>
    <col min="7" max="7" width="3.7109375" style="14" customWidth="1"/>
    <col min="8" max="8" width="12.8515625" style="14" customWidth="1"/>
    <col min="9" max="16384" width="9.140625" style="14" customWidth="1"/>
  </cols>
  <sheetData>
    <row r="1" ht="15">
      <c r="A1" s="13"/>
    </row>
    <row r="2" ht="15">
      <c r="A2" s="13" t="s">
        <v>148</v>
      </c>
    </row>
    <row r="3" ht="15">
      <c r="A3" s="13" t="s">
        <v>160</v>
      </c>
    </row>
    <row r="4" ht="15">
      <c r="A4" s="13" t="s">
        <v>175</v>
      </c>
    </row>
    <row r="5" spans="2:8" ht="15">
      <c r="B5" s="25"/>
      <c r="C5" s="25"/>
      <c r="D5" s="25"/>
      <c r="E5" s="25"/>
      <c r="F5" s="25"/>
      <c r="G5" s="25"/>
      <c r="H5" s="42"/>
    </row>
    <row r="6" spans="2:8" ht="15">
      <c r="B6" s="25"/>
      <c r="C6" s="25"/>
      <c r="D6" s="25"/>
      <c r="E6" s="25"/>
      <c r="F6" s="25"/>
      <c r="G6" s="25"/>
      <c r="H6" s="42"/>
    </row>
    <row r="7" spans="2:8" ht="15">
      <c r="B7" s="43"/>
      <c r="C7" s="43"/>
      <c r="D7" s="44" t="s">
        <v>1</v>
      </c>
      <c r="E7" s="43"/>
      <c r="F7" s="43"/>
      <c r="G7" s="43"/>
      <c r="H7" s="44" t="s">
        <v>54</v>
      </c>
    </row>
    <row r="8" spans="2:8" ht="15">
      <c r="B8" s="43"/>
      <c r="C8" s="43"/>
      <c r="D8" s="43"/>
      <c r="E8" s="43"/>
      <c r="F8" s="43"/>
      <c r="G8" s="43"/>
      <c r="H8" s="43"/>
    </row>
    <row r="9" spans="2:8" ht="15">
      <c r="B9" s="43"/>
      <c r="C9" s="43"/>
      <c r="D9" s="44" t="s">
        <v>2</v>
      </c>
      <c r="E9" s="43"/>
      <c r="F9" s="43"/>
      <c r="G9" s="43"/>
      <c r="H9" s="44" t="s">
        <v>10</v>
      </c>
    </row>
    <row r="10" spans="2:8" ht="15">
      <c r="B10" s="43"/>
      <c r="C10" s="43"/>
      <c r="D10" s="44" t="s">
        <v>5</v>
      </c>
      <c r="E10" s="43"/>
      <c r="F10" s="44" t="s">
        <v>7</v>
      </c>
      <c r="G10" s="43"/>
      <c r="H10" s="44" t="s">
        <v>9</v>
      </c>
    </row>
    <row r="11" spans="2:8" ht="15">
      <c r="B11" s="44" t="s">
        <v>7</v>
      </c>
      <c r="C11" s="43"/>
      <c r="D11" s="44" t="s">
        <v>3</v>
      </c>
      <c r="E11" s="43"/>
      <c r="F11" s="44" t="s">
        <v>53</v>
      </c>
      <c r="G11" s="43"/>
      <c r="H11" s="44" t="s">
        <v>3</v>
      </c>
    </row>
    <row r="12" spans="2:8" ht="15">
      <c r="B12" s="44" t="s">
        <v>4</v>
      </c>
      <c r="C12" s="43"/>
      <c r="D12" s="44" t="s">
        <v>4</v>
      </c>
      <c r="E12" s="43"/>
      <c r="F12" s="44" t="s">
        <v>8</v>
      </c>
      <c r="G12" s="43"/>
      <c r="H12" s="44" t="s">
        <v>6</v>
      </c>
    </row>
    <row r="13" spans="2:8" ht="15">
      <c r="B13" s="44" t="s">
        <v>176</v>
      </c>
      <c r="C13" s="43"/>
      <c r="D13" s="44" t="s">
        <v>177</v>
      </c>
      <c r="E13" s="43"/>
      <c r="F13" s="44" t="str">
        <f>+B13</f>
        <v>31.7.2005</v>
      </c>
      <c r="G13" s="43"/>
      <c r="H13" s="44" t="str">
        <f>+D13</f>
        <v>31.7.2004</v>
      </c>
    </row>
    <row r="14" spans="2:8" ht="15">
      <c r="B14" s="44" t="s">
        <v>11</v>
      </c>
      <c r="C14" s="43"/>
      <c r="D14" s="44" t="s">
        <v>11</v>
      </c>
      <c r="E14" s="43"/>
      <c r="F14" s="44" t="s">
        <v>11</v>
      </c>
      <c r="G14" s="43"/>
      <c r="H14" s="44" t="s">
        <v>11</v>
      </c>
    </row>
    <row r="15" spans="2:8" ht="15">
      <c r="B15" s="45"/>
      <c r="D15" s="45"/>
      <c r="F15" s="45"/>
      <c r="H15" s="45"/>
    </row>
    <row r="16" spans="1:8" ht="15">
      <c r="A16" s="14" t="s">
        <v>12</v>
      </c>
      <c r="B16" s="46">
        <v>40668</v>
      </c>
      <c r="C16" s="46"/>
      <c r="D16" s="46">
        <v>36245</v>
      </c>
      <c r="E16" s="46"/>
      <c r="F16" s="46">
        <v>81533</v>
      </c>
      <c r="G16" s="46"/>
      <c r="H16" s="46">
        <v>65387</v>
      </c>
    </row>
    <row r="17" spans="2:8" ht="15">
      <c r="B17" s="46"/>
      <c r="C17" s="46"/>
      <c r="D17" s="46"/>
      <c r="E17" s="46"/>
      <c r="F17" s="46"/>
      <c r="G17" s="46"/>
      <c r="H17" s="46"/>
    </row>
    <row r="18" spans="1:8" ht="15">
      <c r="A18" s="14" t="s">
        <v>13</v>
      </c>
      <c r="B18" s="47">
        <v>-38144</v>
      </c>
      <c r="C18" s="46"/>
      <c r="D18" s="47">
        <v>-33945</v>
      </c>
      <c r="E18" s="46"/>
      <c r="F18" s="47">
        <v>-75597</v>
      </c>
      <c r="G18" s="46"/>
      <c r="H18" s="47">
        <v>-62008</v>
      </c>
    </row>
    <row r="19" spans="2:8" ht="15">
      <c r="B19" s="46"/>
      <c r="C19" s="46"/>
      <c r="D19" s="46"/>
      <c r="E19" s="46"/>
      <c r="F19" s="46"/>
      <c r="G19" s="46"/>
      <c r="H19" s="46"/>
    </row>
    <row r="20" spans="1:8" ht="15">
      <c r="A20" s="14" t="s">
        <v>14</v>
      </c>
      <c r="B20" s="48">
        <v>1398</v>
      </c>
      <c r="C20" s="46"/>
      <c r="D20" s="48">
        <v>790</v>
      </c>
      <c r="E20" s="46"/>
      <c r="F20" s="48">
        <v>1981</v>
      </c>
      <c r="G20" s="46"/>
      <c r="H20" s="48">
        <v>1237</v>
      </c>
    </row>
    <row r="21" spans="2:8" ht="15">
      <c r="B21" s="46"/>
      <c r="C21" s="46"/>
      <c r="D21" s="46"/>
      <c r="E21" s="46"/>
      <c r="F21" s="46"/>
      <c r="G21" s="46"/>
      <c r="H21" s="46"/>
    </row>
    <row r="22" spans="1:8" ht="15">
      <c r="A22" s="14" t="s">
        <v>15</v>
      </c>
      <c r="B22" s="47">
        <v>3922</v>
      </c>
      <c r="C22" s="46"/>
      <c r="D22" s="46">
        <v>3090</v>
      </c>
      <c r="E22" s="46"/>
      <c r="F22" s="47">
        <v>7917</v>
      </c>
      <c r="G22" s="46"/>
      <c r="H22" s="46">
        <v>4616</v>
      </c>
    </row>
    <row r="23" spans="2:8" ht="15">
      <c r="B23" s="46"/>
      <c r="C23" s="46"/>
      <c r="D23" s="46"/>
      <c r="E23" s="46"/>
      <c r="F23" s="46"/>
      <c r="G23" s="46"/>
      <c r="H23" s="46"/>
    </row>
    <row r="24" spans="1:8" ht="15">
      <c r="A24" s="14" t="s">
        <v>16</v>
      </c>
      <c r="B24" s="48">
        <v>-1199</v>
      </c>
      <c r="C24" s="46"/>
      <c r="D24" s="48">
        <v>-751</v>
      </c>
      <c r="E24" s="46"/>
      <c r="F24" s="48">
        <v>-1962</v>
      </c>
      <c r="G24" s="46"/>
      <c r="H24" s="48">
        <v>-1743</v>
      </c>
    </row>
    <row r="25" spans="2:8" ht="15" hidden="1">
      <c r="B25" s="50"/>
      <c r="C25" s="46"/>
      <c r="D25" s="50"/>
      <c r="E25" s="46"/>
      <c r="F25" s="50"/>
      <c r="G25" s="46"/>
      <c r="H25" s="50"/>
    </row>
    <row r="26" spans="2:8" ht="15">
      <c r="B26" s="46"/>
      <c r="C26" s="46"/>
      <c r="D26" s="46"/>
      <c r="E26" s="46"/>
      <c r="F26" s="46"/>
      <c r="G26" s="46"/>
      <c r="H26" s="46"/>
    </row>
    <row r="27" spans="1:8" ht="15">
      <c r="A27" s="14" t="s">
        <v>17</v>
      </c>
      <c r="B27" s="47">
        <v>2723</v>
      </c>
      <c r="C27" s="46"/>
      <c r="D27" s="46">
        <v>2339</v>
      </c>
      <c r="E27" s="46"/>
      <c r="F27" s="47">
        <v>5955</v>
      </c>
      <c r="G27" s="46"/>
      <c r="H27" s="46">
        <v>2873</v>
      </c>
    </row>
    <row r="28" spans="2:8" ht="15">
      <c r="B28" s="46"/>
      <c r="C28" s="46"/>
      <c r="D28" s="46"/>
      <c r="E28" s="46"/>
      <c r="F28" s="46"/>
      <c r="G28" s="46"/>
      <c r="H28" s="46"/>
    </row>
    <row r="29" spans="1:8" ht="15">
      <c r="A29" s="14" t="s">
        <v>18</v>
      </c>
      <c r="B29" s="48">
        <v>-158</v>
      </c>
      <c r="C29" s="51"/>
      <c r="D29" s="48">
        <v>-382</v>
      </c>
      <c r="E29" s="51"/>
      <c r="F29" s="48">
        <v>-317</v>
      </c>
      <c r="G29" s="51"/>
      <c r="H29" s="48">
        <v>-765</v>
      </c>
    </row>
    <row r="30" spans="2:8" ht="15">
      <c r="B30" s="46"/>
      <c r="C30" s="46"/>
      <c r="D30" s="46"/>
      <c r="E30" s="46"/>
      <c r="F30" s="46"/>
      <c r="G30" s="46"/>
      <c r="H30" s="46"/>
    </row>
    <row r="31" spans="1:8" ht="15">
      <c r="A31" s="14" t="s">
        <v>19</v>
      </c>
      <c r="B31" s="47">
        <v>2565</v>
      </c>
      <c r="C31" s="46"/>
      <c r="D31" s="47">
        <v>1957</v>
      </c>
      <c r="E31" s="46"/>
      <c r="F31" s="47">
        <v>5638</v>
      </c>
      <c r="G31" s="46"/>
      <c r="H31" s="47">
        <v>2108</v>
      </c>
    </row>
    <row r="32" spans="2:8" ht="15">
      <c r="B32" s="47"/>
      <c r="C32" s="46"/>
      <c r="D32" s="47"/>
      <c r="E32" s="46"/>
      <c r="F32" s="47"/>
      <c r="G32" s="46"/>
      <c r="H32" s="47"/>
    </row>
    <row r="33" spans="1:8" ht="15">
      <c r="A33" s="14" t="s">
        <v>20</v>
      </c>
      <c r="B33" s="48">
        <v>-116</v>
      </c>
      <c r="C33" s="51"/>
      <c r="D33" s="48">
        <v>0</v>
      </c>
      <c r="E33" s="51"/>
      <c r="F33" s="48">
        <v>-135</v>
      </c>
      <c r="G33" s="51"/>
      <c r="H33" s="48">
        <v>0</v>
      </c>
    </row>
    <row r="34" spans="2:8" ht="15" hidden="1">
      <c r="B34" s="50"/>
      <c r="C34" s="51"/>
      <c r="D34" s="50"/>
      <c r="E34" s="51"/>
      <c r="F34" s="50"/>
      <c r="G34" s="51"/>
      <c r="H34" s="50"/>
    </row>
    <row r="35" spans="2:8" ht="15">
      <c r="B35" s="51"/>
      <c r="C35" s="51"/>
      <c r="D35" s="51"/>
      <c r="E35" s="51"/>
      <c r="F35" s="51"/>
      <c r="G35" s="51"/>
      <c r="H35" s="51"/>
    </row>
    <row r="36" spans="1:8" ht="15">
      <c r="A36" s="14" t="s">
        <v>21</v>
      </c>
      <c r="B36" s="51"/>
      <c r="C36" s="51"/>
      <c r="D36" s="51"/>
      <c r="E36" s="51"/>
      <c r="F36" s="51"/>
      <c r="G36" s="51"/>
      <c r="H36" s="51"/>
    </row>
    <row r="37" spans="1:8" ht="15.75" thickBot="1">
      <c r="A37" s="14" t="s">
        <v>22</v>
      </c>
      <c r="B37" s="52">
        <v>2449</v>
      </c>
      <c r="C37" s="46"/>
      <c r="D37" s="52">
        <v>1957</v>
      </c>
      <c r="E37" s="46"/>
      <c r="F37" s="52">
        <v>5503</v>
      </c>
      <c r="G37" s="46"/>
      <c r="H37" s="52">
        <v>2108</v>
      </c>
    </row>
    <row r="38" spans="2:8" ht="15.75" thickTop="1">
      <c r="B38" s="46"/>
      <c r="C38" s="46"/>
      <c r="D38" s="46"/>
      <c r="E38" s="46"/>
      <c r="F38" s="46"/>
      <c r="G38" s="46"/>
      <c r="H38" s="46"/>
    </row>
    <row r="39" spans="1:8" ht="15">
      <c r="A39" s="14" t="s">
        <v>155</v>
      </c>
      <c r="B39" s="46"/>
      <c r="C39" s="46"/>
      <c r="D39" s="46"/>
      <c r="E39" s="46"/>
      <c r="F39" s="46"/>
      <c r="G39" s="46"/>
      <c r="H39" s="46"/>
    </row>
    <row r="40" spans="1:9" ht="15">
      <c r="A40" s="53" t="s">
        <v>156</v>
      </c>
      <c r="B40" s="93">
        <v>3.49</v>
      </c>
      <c r="C40" s="54"/>
      <c r="D40" s="55">
        <v>3.02</v>
      </c>
      <c r="E40" s="54"/>
      <c r="F40" s="93">
        <v>8.15</v>
      </c>
      <c r="G40" s="54"/>
      <c r="H40" s="55">
        <v>3.25</v>
      </c>
      <c r="I40" s="49"/>
    </row>
    <row r="41" spans="1:9" ht="15.75" thickBot="1">
      <c r="A41" s="53" t="s">
        <v>157</v>
      </c>
      <c r="B41" s="94">
        <v>3.49</v>
      </c>
      <c r="C41" s="54"/>
      <c r="D41" s="56">
        <v>3.02</v>
      </c>
      <c r="E41" s="54"/>
      <c r="F41" s="94">
        <v>8.15</v>
      </c>
      <c r="G41" s="54"/>
      <c r="H41" s="56">
        <v>3.25</v>
      </c>
      <c r="I41" s="49"/>
    </row>
    <row r="42" ht="15.75" thickTop="1"/>
  </sheetData>
  <printOptions/>
  <pageMargins left="1" right="1" top="1" bottom="0.86" header="0.5" footer="0.55"/>
  <pageSetup horizontalDpi="600" verticalDpi="600" orientation="portrait" paperSize="9" scale="95" r:id="rId2"/>
  <headerFooter alignWithMargins="0">
    <oddHeader xml:space="preserve">&amp;L&amp;"Times New Roman,Bold"&amp;11     </oddHeader>
    <oddFooter>&amp;C&amp;"Sapura,Regular"&amp;12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27">
      <selection activeCell="K16" sqref="K16"/>
    </sheetView>
  </sheetViews>
  <sheetFormatPr defaultColWidth="9.140625" defaultRowHeight="12.75"/>
  <cols>
    <col min="1" max="4" width="9.140625" style="14" customWidth="1"/>
    <col min="5" max="5" width="16.28125" style="14" customWidth="1"/>
    <col min="6" max="6" width="12.7109375" style="14" bestFit="1" customWidth="1"/>
    <col min="7" max="7" width="2.57421875" style="14" customWidth="1"/>
    <col min="8" max="8" width="12.7109375" style="14" bestFit="1" customWidth="1"/>
    <col min="9" max="9" width="1.1484375" style="14" customWidth="1"/>
    <col min="10" max="16384" width="9.140625" style="14" customWidth="1"/>
  </cols>
  <sheetData>
    <row r="1" ht="15">
      <c r="A1" s="13"/>
    </row>
    <row r="2" ht="15">
      <c r="A2" s="13" t="s">
        <v>148</v>
      </c>
    </row>
    <row r="3" ht="15">
      <c r="A3" s="13" t="s">
        <v>23</v>
      </c>
    </row>
    <row r="4" ht="15">
      <c r="A4" s="13" t="s">
        <v>178</v>
      </c>
    </row>
    <row r="5" spans="6:8" ht="15">
      <c r="F5" s="13"/>
      <c r="G5" s="13"/>
      <c r="H5" s="13"/>
    </row>
    <row r="6" spans="6:8" ht="15">
      <c r="F6" s="15" t="s">
        <v>0</v>
      </c>
      <c r="G6" s="16"/>
      <c r="H6" s="15" t="s">
        <v>25</v>
      </c>
    </row>
    <row r="7" spans="6:8" ht="15">
      <c r="F7" s="18" t="s">
        <v>179</v>
      </c>
      <c r="G7" s="19"/>
      <c r="H7" s="18" t="s">
        <v>150</v>
      </c>
    </row>
    <row r="8" spans="6:8" ht="15">
      <c r="F8" s="18" t="s">
        <v>11</v>
      </c>
      <c r="G8" s="16"/>
      <c r="H8" s="15" t="s">
        <v>11</v>
      </c>
    </row>
    <row r="9" spans="6:8" ht="15">
      <c r="F9" s="18"/>
      <c r="G9" s="16"/>
      <c r="H9" s="15"/>
    </row>
    <row r="10" spans="1:8" ht="15">
      <c r="A10" s="13" t="s">
        <v>38</v>
      </c>
      <c r="F10" s="20"/>
      <c r="G10" s="20"/>
      <c r="H10" s="20"/>
    </row>
    <row r="11" spans="1:8" ht="15">
      <c r="A11" s="14" t="s">
        <v>39</v>
      </c>
      <c r="F11" s="21">
        <v>150887</v>
      </c>
      <c r="G11" s="22"/>
      <c r="H11" s="23">
        <v>98130.638</v>
      </c>
    </row>
    <row r="12" spans="1:8" ht="15">
      <c r="A12" s="14" t="s">
        <v>180</v>
      </c>
      <c r="F12" s="21">
        <v>823</v>
      </c>
      <c r="G12" s="22"/>
      <c r="H12" s="23">
        <v>0</v>
      </c>
    </row>
    <row r="13" spans="1:8" ht="15">
      <c r="A13" s="14" t="s">
        <v>40</v>
      </c>
      <c r="F13" s="21">
        <v>7715</v>
      </c>
      <c r="G13" s="22"/>
      <c r="H13" s="23">
        <v>7970.762</v>
      </c>
    </row>
    <row r="14" spans="6:8" ht="15">
      <c r="F14" s="24">
        <v>159425</v>
      </c>
      <c r="G14" s="22"/>
      <c r="H14" s="24">
        <v>106101.4</v>
      </c>
    </row>
    <row r="15" spans="6:8" s="25" customFormat="1" ht="15">
      <c r="F15" s="26"/>
      <c r="G15" s="27"/>
      <c r="H15" s="28"/>
    </row>
    <row r="16" spans="1:8" s="25" customFormat="1" ht="15">
      <c r="A16" s="29" t="s">
        <v>41</v>
      </c>
      <c r="F16" s="26"/>
      <c r="G16" s="27"/>
      <c r="H16" s="28"/>
    </row>
    <row r="17" spans="1:8" s="25" customFormat="1" ht="15">
      <c r="A17" s="30" t="s">
        <v>24</v>
      </c>
      <c r="F17" s="85">
        <v>39669</v>
      </c>
      <c r="G17" s="27"/>
      <c r="H17" s="28">
        <v>23754.492</v>
      </c>
    </row>
    <row r="18" spans="1:8" s="25" customFormat="1" ht="15">
      <c r="A18" s="30" t="s">
        <v>42</v>
      </c>
      <c r="F18" s="85">
        <v>31455</v>
      </c>
      <c r="G18" s="27"/>
      <c r="H18" s="28">
        <v>32871.699</v>
      </c>
    </row>
    <row r="19" spans="1:8" ht="15">
      <c r="A19" s="30" t="s">
        <v>43</v>
      </c>
      <c r="F19" s="74">
        <v>12237</v>
      </c>
      <c r="G19" s="22"/>
      <c r="H19" s="23">
        <v>16873.93</v>
      </c>
    </row>
    <row r="20" spans="1:8" ht="15">
      <c r="A20" s="30" t="s">
        <v>44</v>
      </c>
      <c r="F20" s="97">
        <v>576</v>
      </c>
      <c r="G20" s="22"/>
      <c r="H20" s="23">
        <v>271.248</v>
      </c>
    </row>
    <row r="21" spans="1:8" ht="15">
      <c r="A21" s="30" t="s">
        <v>45</v>
      </c>
      <c r="F21" s="74">
        <v>28472</v>
      </c>
      <c r="G21" s="22"/>
      <c r="H21" s="23">
        <v>41139.648</v>
      </c>
    </row>
    <row r="22" spans="6:8" ht="15">
      <c r="F22" s="92">
        <v>112409</v>
      </c>
      <c r="G22" s="20"/>
      <c r="H22" s="31">
        <v>114911.017</v>
      </c>
    </row>
    <row r="23" spans="6:8" ht="15">
      <c r="F23" s="64"/>
      <c r="G23" s="20"/>
      <c r="H23" s="33"/>
    </row>
    <row r="24" spans="1:8" ht="15">
      <c r="A24" s="13" t="s">
        <v>26</v>
      </c>
      <c r="F24" s="64"/>
      <c r="G24" s="20"/>
      <c r="H24" s="33"/>
    </row>
    <row r="25" spans="1:8" ht="15">
      <c r="A25" s="14" t="s">
        <v>159</v>
      </c>
      <c r="F25" s="74">
        <v>32784</v>
      </c>
      <c r="G25" s="22"/>
      <c r="H25" s="33">
        <v>40968.518</v>
      </c>
    </row>
    <row r="26" spans="1:8" ht="15">
      <c r="A26" s="14" t="s">
        <v>46</v>
      </c>
      <c r="F26" s="74">
        <v>10896</v>
      </c>
      <c r="G26" s="22"/>
      <c r="H26" s="33">
        <v>9906.32</v>
      </c>
    </row>
    <row r="27" spans="1:8" ht="15">
      <c r="A27" s="14" t="s">
        <v>47</v>
      </c>
      <c r="F27" s="74">
        <v>19924</v>
      </c>
      <c r="G27" s="22"/>
      <c r="H27" s="33">
        <v>20230.822</v>
      </c>
    </row>
    <row r="28" spans="1:8" ht="15">
      <c r="A28" s="14" t="s">
        <v>48</v>
      </c>
      <c r="F28" s="74">
        <v>939</v>
      </c>
      <c r="G28" s="22"/>
      <c r="H28" s="33">
        <v>995.9443</v>
      </c>
    </row>
    <row r="29" spans="1:8" ht="15">
      <c r="A29" s="14" t="s">
        <v>49</v>
      </c>
      <c r="F29" s="74">
        <v>4031</v>
      </c>
      <c r="G29" s="22"/>
      <c r="H29" s="33">
        <v>4678.225</v>
      </c>
    </row>
    <row r="30" spans="1:8" ht="15">
      <c r="A30" s="14" t="s">
        <v>50</v>
      </c>
      <c r="F30" s="97">
        <v>574</v>
      </c>
      <c r="G30" s="22"/>
      <c r="H30" s="35">
        <v>573.736</v>
      </c>
    </row>
    <row r="31" spans="6:8" ht="15">
      <c r="F31" s="92">
        <v>69148</v>
      </c>
      <c r="G31" s="22"/>
      <c r="H31" s="31">
        <v>77353.56530000002</v>
      </c>
    </row>
    <row r="32" spans="6:8" ht="15">
      <c r="F32" s="64"/>
      <c r="G32" s="20"/>
      <c r="H32" s="33"/>
    </row>
    <row r="33" spans="1:8" ht="15">
      <c r="A33" s="14" t="s">
        <v>55</v>
      </c>
      <c r="F33" s="64">
        <v>43261</v>
      </c>
      <c r="G33" s="20"/>
      <c r="H33" s="33">
        <v>37557.45169999999</v>
      </c>
    </row>
    <row r="34" spans="6:8" ht="15.75" thickBot="1">
      <c r="F34" s="98">
        <v>202686</v>
      </c>
      <c r="G34" s="20"/>
      <c r="H34" s="37">
        <v>143658.8517</v>
      </c>
    </row>
    <row r="35" spans="6:8" ht="15">
      <c r="F35" s="74"/>
      <c r="G35" s="20"/>
      <c r="H35" s="33"/>
    </row>
    <row r="36" spans="1:8" ht="15">
      <c r="A36" s="13" t="s">
        <v>28</v>
      </c>
      <c r="F36" s="74"/>
      <c r="G36" s="20"/>
      <c r="H36" s="33"/>
    </row>
    <row r="37" spans="1:8" ht="15">
      <c r="A37" s="14" t="s">
        <v>29</v>
      </c>
      <c r="F37" s="74">
        <v>72776</v>
      </c>
      <c r="G37" s="20"/>
      <c r="H37" s="33">
        <v>64881</v>
      </c>
    </row>
    <row r="38" spans="1:8" ht="15">
      <c r="A38" s="14" t="s">
        <v>30</v>
      </c>
      <c r="F38" s="77">
        <v>43217</v>
      </c>
      <c r="G38" s="20"/>
      <c r="H38" s="39">
        <v>35582.868</v>
      </c>
    </row>
    <row r="39" spans="6:8" ht="15">
      <c r="F39" s="92">
        <v>115993</v>
      </c>
      <c r="G39" s="20"/>
      <c r="H39" s="31">
        <v>100463.868</v>
      </c>
    </row>
    <row r="40" spans="6:8" ht="15">
      <c r="F40" s="74"/>
      <c r="G40" s="20"/>
      <c r="H40" s="33"/>
    </row>
    <row r="41" spans="1:8" ht="15">
      <c r="A41" s="14" t="s">
        <v>37</v>
      </c>
      <c r="F41" s="74">
        <v>43099</v>
      </c>
      <c r="G41" s="20"/>
      <c r="H41" s="33">
        <v>18830.476</v>
      </c>
    </row>
    <row r="42" spans="1:8" ht="15">
      <c r="A42" s="14" t="s">
        <v>48</v>
      </c>
      <c r="F42" s="74">
        <v>2093</v>
      </c>
      <c r="G42" s="20"/>
      <c r="H42" s="33">
        <v>1206.357</v>
      </c>
    </row>
    <row r="43" spans="1:8" ht="15">
      <c r="A43" s="14" t="s">
        <v>27</v>
      </c>
      <c r="F43" s="74">
        <v>2783</v>
      </c>
      <c r="G43" s="20"/>
      <c r="H43" s="33">
        <v>2783.307</v>
      </c>
    </row>
    <row r="44" spans="1:8" ht="15">
      <c r="A44" s="14" t="s">
        <v>31</v>
      </c>
      <c r="F44" s="74">
        <v>29294</v>
      </c>
      <c r="G44" s="20"/>
      <c r="H44" s="33">
        <v>17799.393</v>
      </c>
    </row>
    <row r="45" spans="1:8" ht="15">
      <c r="A45" s="14" t="s">
        <v>149</v>
      </c>
      <c r="F45" s="77">
        <v>9424</v>
      </c>
      <c r="G45" s="40"/>
      <c r="H45" s="39">
        <v>2575.451</v>
      </c>
    </row>
    <row r="46" spans="1:8" ht="15">
      <c r="A46" s="14" t="s">
        <v>51</v>
      </c>
      <c r="F46" s="78">
        <v>86693</v>
      </c>
      <c r="G46" s="20"/>
      <c r="H46" s="39">
        <v>43194.984</v>
      </c>
    </row>
    <row r="47" spans="6:8" ht="15.75" thickBot="1">
      <c r="F47" s="98">
        <v>202686</v>
      </c>
      <c r="G47" s="20"/>
      <c r="H47" s="37">
        <v>143658.852</v>
      </c>
    </row>
    <row r="48" ht="15">
      <c r="F48" s="34" t="s">
        <v>52</v>
      </c>
    </row>
    <row r="49" ht="15">
      <c r="F49" s="34"/>
    </row>
    <row r="50" ht="15">
      <c r="F50" s="34"/>
    </row>
    <row r="51" spans="1:8" ht="15">
      <c r="A51" s="100"/>
      <c r="B51" s="100"/>
      <c r="C51" s="100"/>
      <c r="D51" s="100"/>
      <c r="E51" s="100"/>
      <c r="F51" s="100"/>
      <c r="G51" s="100"/>
      <c r="H51" s="100"/>
    </row>
    <row r="52" spans="1:8" ht="15">
      <c r="A52" s="100"/>
      <c r="B52" s="100"/>
      <c r="C52" s="100"/>
      <c r="D52" s="100"/>
      <c r="E52" s="100"/>
      <c r="F52" s="100"/>
      <c r="G52" s="100"/>
      <c r="H52" s="100"/>
    </row>
  </sheetData>
  <mergeCells count="2">
    <mergeCell ref="A51:H51"/>
    <mergeCell ref="A52:H52"/>
  </mergeCells>
  <printOptions/>
  <pageMargins left="1" right="1" top="1" bottom="1" header="0.5" footer="0.55"/>
  <pageSetup horizontalDpi="600" verticalDpi="600" orientation="portrait" paperSize="9" scale="85" r:id="rId2"/>
  <headerFooter alignWithMargins="0">
    <oddHeader xml:space="preserve">&amp;L&amp;"Times New Roman,Bold"&amp;11      </oddHeader>
    <oddFooter>&amp;C&amp;"Sapura,Regular"&amp;12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7">
      <selection activeCell="K7" sqref="K1:N16384"/>
    </sheetView>
  </sheetViews>
  <sheetFormatPr defaultColWidth="9.140625" defaultRowHeight="12.75"/>
  <cols>
    <col min="1" max="2" width="9.140625" style="14" customWidth="1"/>
    <col min="3" max="3" width="10.28125" style="14" customWidth="1"/>
    <col min="4" max="4" width="9.8515625" style="14" customWidth="1"/>
    <col min="5" max="5" width="2.00390625" style="14" customWidth="1"/>
    <col min="6" max="6" width="13.140625" style="14" customWidth="1"/>
    <col min="7" max="7" width="2.140625" style="14" customWidth="1"/>
    <col min="8" max="8" width="12.28125" style="14" customWidth="1"/>
    <col min="9" max="9" width="1.7109375" style="14" customWidth="1"/>
    <col min="10" max="10" width="11.00390625" style="14" customWidth="1"/>
    <col min="11" max="16384" width="9.140625" style="14" customWidth="1"/>
  </cols>
  <sheetData>
    <row r="1" spans="1:2" ht="15">
      <c r="A1" s="13" t="s">
        <v>148</v>
      </c>
      <c r="B1" s="13"/>
    </row>
    <row r="2" spans="1:2" ht="15">
      <c r="A2" s="13" t="s">
        <v>32</v>
      </c>
      <c r="B2" s="13"/>
    </row>
    <row r="3" spans="1:2" ht="15">
      <c r="A3" s="13" t="str">
        <f>+'INCOME STATEMENTS'!A4</f>
        <v>FOR THE QUARTER ENDED 31 JULY 2005</v>
      </c>
      <c r="B3" s="13"/>
    </row>
    <row r="7" spans="4:10" ht="15">
      <c r="D7" s="13"/>
      <c r="E7" s="13"/>
      <c r="F7" s="57" t="s">
        <v>123</v>
      </c>
      <c r="G7" s="58"/>
      <c r="H7" s="13"/>
      <c r="I7" s="13"/>
      <c r="J7" s="13"/>
    </row>
    <row r="8" spans="4:10" ht="15">
      <c r="D8" s="13"/>
      <c r="E8" s="13"/>
      <c r="F8" s="57" t="s">
        <v>124</v>
      </c>
      <c r="G8" s="58"/>
      <c r="H8" s="57" t="s">
        <v>36</v>
      </c>
      <c r="I8" s="13"/>
      <c r="J8" s="13"/>
    </row>
    <row r="9" spans="4:10" ht="15">
      <c r="D9" s="57" t="s">
        <v>35</v>
      </c>
      <c r="E9" s="58"/>
      <c r="F9" s="57" t="s">
        <v>35</v>
      </c>
      <c r="G9" s="58"/>
      <c r="H9" s="57" t="s">
        <v>34</v>
      </c>
      <c r="I9" s="58"/>
      <c r="J9" s="13"/>
    </row>
    <row r="10" spans="4:10" ht="15">
      <c r="D10" s="57" t="s">
        <v>125</v>
      </c>
      <c r="E10" s="58"/>
      <c r="F10" s="57" t="s">
        <v>126</v>
      </c>
      <c r="G10" s="58"/>
      <c r="H10" s="57" t="s">
        <v>127</v>
      </c>
      <c r="I10" s="58"/>
      <c r="J10" s="15" t="s">
        <v>33</v>
      </c>
    </row>
    <row r="11" spans="4:10" ht="15">
      <c r="D11" s="59" t="s">
        <v>11</v>
      </c>
      <c r="E11" s="45"/>
      <c r="F11" s="59" t="s">
        <v>11</v>
      </c>
      <c r="G11" s="45"/>
      <c r="H11" s="59" t="s">
        <v>11</v>
      </c>
      <c r="I11" s="45"/>
      <c r="J11" s="60" t="s">
        <v>11</v>
      </c>
    </row>
    <row r="12" ht="15">
      <c r="F12" s="61"/>
    </row>
    <row r="13" spans="1:10" ht="15">
      <c r="A13" s="14" t="s">
        <v>187</v>
      </c>
      <c r="D13" s="33">
        <v>64881</v>
      </c>
      <c r="E13" s="33"/>
      <c r="F13" s="33">
        <v>69</v>
      </c>
      <c r="G13" s="33"/>
      <c r="H13" s="33">
        <v>35514</v>
      </c>
      <c r="I13" s="33"/>
      <c r="J13" s="33">
        <f>SUM(D13:H13)</f>
        <v>100464</v>
      </c>
    </row>
    <row r="14" spans="4:10" ht="15">
      <c r="D14" s="33"/>
      <c r="E14" s="33"/>
      <c r="F14" s="33"/>
      <c r="G14" s="33"/>
      <c r="H14" s="33"/>
      <c r="I14" s="33"/>
      <c r="J14" s="33"/>
    </row>
    <row r="15" spans="1:10" ht="15">
      <c r="A15" s="14" t="s">
        <v>158</v>
      </c>
      <c r="D15" s="33">
        <v>0</v>
      </c>
      <c r="E15" s="33"/>
      <c r="F15" s="33">
        <v>0</v>
      </c>
      <c r="G15" s="33"/>
      <c r="H15" s="33">
        <v>5503</v>
      </c>
      <c r="I15" s="33"/>
      <c r="J15" s="33">
        <v>5503</v>
      </c>
    </row>
    <row r="16" spans="4:10" ht="15">
      <c r="D16" s="33"/>
      <c r="E16" s="33"/>
      <c r="F16" s="33"/>
      <c r="G16" s="33"/>
      <c r="H16" s="33"/>
      <c r="I16" s="33"/>
      <c r="J16" s="33"/>
    </row>
    <row r="17" spans="1:10" ht="15">
      <c r="A17" s="14" t="s">
        <v>181</v>
      </c>
      <c r="D17" s="33">
        <v>7895</v>
      </c>
      <c r="E17" s="33"/>
      <c r="F17" s="33">
        <v>2131</v>
      </c>
      <c r="G17" s="33"/>
      <c r="H17" s="33">
        <v>0</v>
      </c>
      <c r="I17" s="33"/>
      <c r="J17" s="33">
        <f>D17+F17</f>
        <v>10026</v>
      </c>
    </row>
    <row r="18" spans="4:10" ht="15">
      <c r="D18" s="39"/>
      <c r="E18" s="39"/>
      <c r="F18" s="39"/>
      <c r="G18" s="39"/>
      <c r="H18" s="39"/>
      <c r="I18" s="39"/>
      <c r="J18" s="39"/>
    </row>
    <row r="19" spans="1:10" ht="15.75" thickBot="1">
      <c r="A19" s="14" t="s">
        <v>185</v>
      </c>
      <c r="D19" s="62">
        <f>SUM(D13:D18)</f>
        <v>72776</v>
      </c>
      <c r="E19" s="62"/>
      <c r="F19" s="62">
        <f>SUM(F13:F18)</f>
        <v>2200</v>
      </c>
      <c r="G19" s="62"/>
      <c r="H19" s="62">
        <f>SUM(H13:H18)</f>
        <v>41017</v>
      </c>
      <c r="I19" s="62"/>
      <c r="J19" s="62">
        <f>SUM(J13:J18)</f>
        <v>115993</v>
      </c>
    </row>
    <row r="20" spans="4:10" ht="15">
      <c r="D20" s="25"/>
      <c r="E20" s="25"/>
      <c r="F20" s="25"/>
      <c r="G20" s="25"/>
      <c r="H20" s="25"/>
      <c r="I20" s="25"/>
      <c r="J20" s="25"/>
    </row>
    <row r="21" spans="4:10" ht="15">
      <c r="D21" s="25"/>
      <c r="E21" s="25"/>
      <c r="F21" s="25"/>
      <c r="G21" s="25"/>
      <c r="H21" s="25"/>
      <c r="I21" s="25"/>
      <c r="J21" s="25"/>
    </row>
    <row r="22" spans="1:10" ht="15">
      <c r="A22" s="14" t="s">
        <v>184</v>
      </c>
      <c r="D22" s="36">
        <v>64881</v>
      </c>
      <c r="E22" s="25"/>
      <c r="F22" s="25">
        <v>69</v>
      </c>
      <c r="G22" s="25"/>
      <c r="H22" s="36">
        <v>27363</v>
      </c>
      <c r="I22" s="25"/>
      <c r="J22" s="38">
        <f>SUM(D22:H22)</f>
        <v>92313</v>
      </c>
    </row>
    <row r="23" spans="4:10" ht="15">
      <c r="D23" s="25"/>
      <c r="E23" s="25"/>
      <c r="F23" s="25"/>
      <c r="G23" s="25"/>
      <c r="H23" s="25"/>
      <c r="I23" s="25"/>
      <c r="J23" s="25"/>
    </row>
    <row r="24" spans="1:10" ht="15">
      <c r="A24" s="14" t="s">
        <v>158</v>
      </c>
      <c r="D24" s="32">
        <v>0</v>
      </c>
      <c r="E24" s="33"/>
      <c r="F24" s="32">
        <v>0</v>
      </c>
      <c r="H24" s="33">
        <v>2108</v>
      </c>
      <c r="J24" s="33">
        <f>+H24</f>
        <v>2108</v>
      </c>
    </row>
    <row r="26" spans="1:10" ht="15.75" thickBot="1">
      <c r="A26" s="14" t="s">
        <v>186</v>
      </c>
      <c r="D26" s="62">
        <f>SUM(D22:D24)</f>
        <v>64881</v>
      </c>
      <c r="E26" s="63"/>
      <c r="F26" s="62">
        <f>SUM(F22:F25)</f>
        <v>69</v>
      </c>
      <c r="G26" s="63"/>
      <c r="H26" s="62">
        <f>SUM(H22:H25)</f>
        <v>29471</v>
      </c>
      <c r="I26" s="63"/>
      <c r="J26" s="62">
        <f>SUM(J22:J25)</f>
        <v>94421</v>
      </c>
    </row>
    <row r="28" ht="13.5" customHeight="1"/>
    <row r="43" ht="15">
      <c r="H43" s="36"/>
    </row>
    <row r="44" ht="15">
      <c r="H44" s="25"/>
    </row>
    <row r="45" spans="4:8" ht="15">
      <c r="D45" s="34"/>
      <c r="H45" s="34"/>
    </row>
  </sheetData>
  <printOptions/>
  <pageMargins left="1" right="1" top="1" bottom="1" header="0.5" footer="0.55"/>
  <pageSetup horizontalDpi="600" verticalDpi="600" orientation="portrait" paperSize="9" r:id="rId2"/>
  <headerFooter alignWithMargins="0">
    <oddHeader xml:space="preserve">&amp;L&amp;"Times New Roman,Bold"&amp;11        </oddHeader>
    <oddFooter>&amp;C&amp;"Sapura,Regular"&amp;12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="85" zoomScaleNormal="85" workbookViewId="0" topLeftCell="A32">
      <selection activeCell="I57" sqref="I57"/>
    </sheetView>
  </sheetViews>
  <sheetFormatPr defaultColWidth="9.140625" defaultRowHeight="12.75"/>
  <cols>
    <col min="1" max="1" width="4.7109375" style="14" customWidth="1"/>
    <col min="2" max="2" width="3.28125" style="14" customWidth="1"/>
    <col min="3" max="4" width="9.140625" style="14" customWidth="1"/>
    <col min="5" max="5" width="33.00390625" style="14" customWidth="1"/>
    <col min="6" max="6" width="15.57421875" style="17" customWidth="1"/>
    <col min="7" max="7" width="15.7109375" style="14" customWidth="1"/>
    <col min="8" max="8" width="9.140625" style="14" customWidth="1"/>
    <col min="9" max="9" width="9.421875" style="14" bestFit="1" customWidth="1"/>
    <col min="10" max="10" width="14.28125" style="14" bestFit="1" customWidth="1"/>
    <col min="11" max="12" width="8.7109375" style="14" bestFit="1" customWidth="1"/>
    <col min="13" max="13" width="9.421875" style="14" bestFit="1" customWidth="1"/>
    <col min="14" max="16384" width="9.140625" style="14" customWidth="1"/>
  </cols>
  <sheetData>
    <row r="1" ht="15">
      <c r="A1" s="13" t="s">
        <v>148</v>
      </c>
    </row>
    <row r="2" spans="1:6" ht="15">
      <c r="A2" s="65" t="s">
        <v>131</v>
      </c>
      <c r="B2" s="66"/>
      <c r="C2" s="66"/>
      <c r="D2" s="66"/>
      <c r="E2" s="66"/>
      <c r="F2" s="30"/>
    </row>
    <row r="3" spans="1:6" ht="15">
      <c r="A3" s="65" t="str">
        <f>+'INCOME STATEMENTS'!A4</f>
        <v>FOR THE QUARTER ENDED 31 JULY 2005</v>
      </c>
      <c r="B3" s="66"/>
      <c r="C3" s="66"/>
      <c r="D3" s="66"/>
      <c r="E3" s="66"/>
      <c r="F3" s="30"/>
    </row>
    <row r="4" spans="2:7" ht="15">
      <c r="B4" s="66"/>
      <c r="C4" s="66"/>
      <c r="D4" s="66"/>
      <c r="E4" s="66"/>
      <c r="F4" s="67" t="s">
        <v>147</v>
      </c>
      <c r="G4" s="68" t="str">
        <f>+F4</f>
        <v>Period to date</v>
      </c>
    </row>
    <row r="5" spans="1:7" ht="15">
      <c r="A5" s="66"/>
      <c r="B5" s="66"/>
      <c r="C5" s="66"/>
      <c r="D5" s="66"/>
      <c r="E5" s="66"/>
      <c r="F5" s="69" t="s">
        <v>182</v>
      </c>
      <c r="G5" s="70" t="s">
        <v>183</v>
      </c>
    </row>
    <row r="6" spans="1:7" ht="15">
      <c r="A6" s="66"/>
      <c r="B6" s="66"/>
      <c r="C6" s="66"/>
      <c r="D6" s="66"/>
      <c r="E6" s="66"/>
      <c r="F6" s="71" t="s">
        <v>132</v>
      </c>
      <c r="G6" s="44" t="s">
        <v>132</v>
      </c>
    </row>
    <row r="7" spans="1:7" ht="15">
      <c r="A7" s="66"/>
      <c r="B7" s="66"/>
      <c r="C7" s="66"/>
      <c r="D7" s="66"/>
      <c r="E7" s="66"/>
      <c r="F7" s="72"/>
      <c r="G7" s="73"/>
    </row>
    <row r="8" spans="1:5" ht="15">
      <c r="A8" s="65" t="s">
        <v>56</v>
      </c>
      <c r="B8" s="66"/>
      <c r="C8" s="66"/>
      <c r="D8" s="66"/>
      <c r="E8" s="66"/>
    </row>
    <row r="9" spans="1:10" ht="15">
      <c r="A9" s="66" t="s">
        <v>57</v>
      </c>
      <c r="B9" s="66"/>
      <c r="C9" s="66"/>
      <c r="D9" s="66"/>
      <c r="E9" s="66"/>
      <c r="F9" s="74">
        <v>5955</v>
      </c>
      <c r="G9" s="64">
        <v>2873</v>
      </c>
      <c r="I9" s="30"/>
      <c r="J9" s="30"/>
    </row>
    <row r="10" spans="2:10" ht="15">
      <c r="B10" s="66" t="s">
        <v>58</v>
      </c>
      <c r="C10" s="66"/>
      <c r="D10" s="66"/>
      <c r="E10" s="66"/>
      <c r="F10" s="74"/>
      <c r="G10" s="64"/>
      <c r="I10" s="30"/>
      <c r="J10" s="30"/>
    </row>
    <row r="11" spans="2:10" ht="15">
      <c r="B11" s="66"/>
      <c r="C11" s="66" t="s">
        <v>59</v>
      </c>
      <c r="D11" s="66"/>
      <c r="E11" s="66"/>
      <c r="F11" s="74">
        <v>6280.483260000001</v>
      </c>
      <c r="G11" s="64">
        <v>5648</v>
      </c>
      <c r="I11" s="30"/>
      <c r="J11" s="30"/>
    </row>
    <row r="12" spans="2:10" ht="15">
      <c r="B12" s="66"/>
      <c r="C12" s="66" t="s">
        <v>141</v>
      </c>
      <c r="D12" s="66"/>
      <c r="E12" s="66"/>
      <c r="F12" s="74">
        <v>0</v>
      </c>
      <c r="G12" s="64">
        <v>13</v>
      </c>
      <c r="I12" s="30"/>
      <c r="J12" s="30"/>
    </row>
    <row r="13" spans="2:10" ht="15">
      <c r="B13" s="66"/>
      <c r="C13" s="66" t="s">
        <v>142</v>
      </c>
      <c r="D13" s="66"/>
      <c r="E13" s="66"/>
      <c r="F13" s="74">
        <v>0</v>
      </c>
      <c r="G13" s="32">
        <v>18</v>
      </c>
      <c r="I13" s="30"/>
      <c r="J13" s="30"/>
    </row>
    <row r="14" spans="2:10" ht="15">
      <c r="B14" s="66"/>
      <c r="C14" s="66" t="s">
        <v>60</v>
      </c>
      <c r="D14" s="66"/>
      <c r="E14" s="66"/>
      <c r="F14" s="74">
        <v>624.10622</v>
      </c>
      <c r="G14" s="64">
        <v>350</v>
      </c>
      <c r="I14" s="30"/>
      <c r="J14" s="30"/>
    </row>
    <row r="15" spans="2:10" ht="15">
      <c r="B15" s="66"/>
      <c r="C15" s="66" t="s">
        <v>61</v>
      </c>
      <c r="D15" s="66"/>
      <c r="E15" s="66"/>
      <c r="F15" s="74">
        <v>1962</v>
      </c>
      <c r="G15" s="64">
        <v>1934</v>
      </c>
      <c r="I15" s="30"/>
      <c r="J15" s="30"/>
    </row>
    <row r="16" spans="2:10" ht="15">
      <c r="B16" s="66"/>
      <c r="C16" s="66" t="s">
        <v>154</v>
      </c>
      <c r="D16" s="66"/>
      <c r="E16" s="66"/>
      <c r="F16" s="74">
        <v>0</v>
      </c>
      <c r="G16" s="64">
        <v>85</v>
      </c>
      <c r="I16" s="30"/>
      <c r="J16" s="30"/>
    </row>
    <row r="17" spans="2:10" ht="15">
      <c r="B17" s="66"/>
      <c r="C17" s="66" t="s">
        <v>153</v>
      </c>
      <c r="D17" s="66"/>
      <c r="E17" s="66"/>
      <c r="F17" s="74">
        <v>-119.352</v>
      </c>
      <c r="G17" s="64">
        <v>-8</v>
      </c>
      <c r="I17" s="30"/>
      <c r="J17" s="30"/>
    </row>
    <row r="18" spans="2:10" ht="15">
      <c r="B18" s="66" t="s">
        <v>133</v>
      </c>
      <c r="C18" s="66"/>
      <c r="D18" s="66"/>
      <c r="E18" s="66"/>
      <c r="F18" s="75">
        <v>14702.23748</v>
      </c>
      <c r="G18" s="76">
        <v>10913</v>
      </c>
      <c r="I18" s="30"/>
      <c r="J18" s="30"/>
    </row>
    <row r="19" spans="3:10" ht="15">
      <c r="C19" s="66" t="s">
        <v>161</v>
      </c>
      <c r="D19" s="66"/>
      <c r="E19" s="66"/>
      <c r="F19" s="74">
        <v>4501.629000000001</v>
      </c>
      <c r="G19" s="64">
        <v>-18737</v>
      </c>
      <c r="I19" s="28"/>
      <c r="J19" s="30"/>
    </row>
    <row r="20" spans="3:10" ht="15">
      <c r="C20" s="66" t="s">
        <v>24</v>
      </c>
      <c r="D20" s="66"/>
      <c r="E20" s="66"/>
      <c r="F20" s="74">
        <v>-3864.5080000000016</v>
      </c>
      <c r="G20" s="64">
        <v>-3116</v>
      </c>
      <c r="I20" s="28"/>
      <c r="J20" s="30"/>
    </row>
    <row r="21" spans="3:10" ht="15">
      <c r="C21" s="66" t="s">
        <v>162</v>
      </c>
      <c r="D21" s="66"/>
      <c r="E21" s="66"/>
      <c r="F21" s="74">
        <v>228.85800000000017</v>
      </c>
      <c r="G21" s="64">
        <v>11622</v>
      </c>
      <c r="I21" s="28"/>
      <c r="J21" s="30"/>
    </row>
    <row r="22" spans="3:10" ht="15">
      <c r="C22" s="66" t="s">
        <v>134</v>
      </c>
      <c r="D22" s="66"/>
      <c r="E22" s="66"/>
      <c r="F22" s="77">
        <v>-951.8470000000003</v>
      </c>
      <c r="G22" s="78">
        <v>290</v>
      </c>
      <c r="I22" s="28"/>
      <c r="J22" s="30"/>
    </row>
    <row r="23" spans="2:10" ht="15">
      <c r="B23" s="66" t="s">
        <v>135</v>
      </c>
      <c r="C23" s="66"/>
      <c r="D23" s="66"/>
      <c r="E23" s="66"/>
      <c r="F23" s="74">
        <v>14616.36948</v>
      </c>
      <c r="G23" s="79">
        <v>972</v>
      </c>
      <c r="I23" s="30"/>
      <c r="J23" s="30"/>
    </row>
    <row r="24" spans="2:10" ht="15">
      <c r="B24" s="66" t="s">
        <v>152</v>
      </c>
      <c r="C24" s="66"/>
      <c r="D24" s="66"/>
      <c r="E24" s="66"/>
      <c r="F24" s="74">
        <v>-159.736</v>
      </c>
      <c r="G24" s="64">
        <v>-765</v>
      </c>
      <c r="I24" s="30"/>
      <c r="J24" s="30"/>
    </row>
    <row r="25" spans="2:10" ht="15">
      <c r="B25" s="66" t="s">
        <v>62</v>
      </c>
      <c r="C25" s="66"/>
      <c r="D25" s="66"/>
      <c r="E25" s="66"/>
      <c r="F25" s="74">
        <v>-1962</v>
      </c>
      <c r="G25" s="64">
        <v>-1934</v>
      </c>
      <c r="I25" s="30"/>
      <c r="J25" s="30"/>
    </row>
    <row r="26" spans="2:10" ht="15">
      <c r="B26" s="66" t="s">
        <v>136</v>
      </c>
      <c r="C26" s="66"/>
      <c r="D26" s="66"/>
      <c r="E26" s="66"/>
      <c r="F26" s="80">
        <v>12494.633479999999</v>
      </c>
      <c r="G26" s="81">
        <v>-1727</v>
      </c>
      <c r="I26" s="30"/>
      <c r="J26" s="30"/>
    </row>
    <row r="27" spans="1:10" ht="11.25" customHeight="1">
      <c r="A27" s="66"/>
      <c r="B27" s="66"/>
      <c r="C27" s="66"/>
      <c r="D27" s="66"/>
      <c r="E27" s="66"/>
      <c r="F27" s="74"/>
      <c r="I27" s="30"/>
      <c r="J27" s="30"/>
    </row>
    <row r="28" spans="1:10" ht="15">
      <c r="A28" s="65" t="s">
        <v>63</v>
      </c>
      <c r="B28" s="66"/>
      <c r="C28" s="66"/>
      <c r="D28" s="66"/>
      <c r="E28" s="66"/>
      <c r="F28" s="74"/>
      <c r="I28" s="30"/>
      <c r="J28" s="30"/>
    </row>
    <row r="29" spans="1:10" ht="15">
      <c r="A29" s="65"/>
      <c r="B29" s="66" t="s">
        <v>189</v>
      </c>
      <c r="C29" s="66"/>
      <c r="D29" s="66"/>
      <c r="E29" s="66"/>
      <c r="F29" s="74">
        <v>-14000</v>
      </c>
      <c r="G29" s="95">
        <v>0</v>
      </c>
      <c r="I29" s="30"/>
      <c r="J29" s="30"/>
    </row>
    <row r="30" spans="2:10" ht="15">
      <c r="B30" s="66" t="s">
        <v>64</v>
      </c>
      <c r="C30" s="66"/>
      <c r="D30" s="66"/>
      <c r="E30" s="66"/>
      <c r="F30" s="74">
        <v>-13702.85</v>
      </c>
      <c r="G30" s="64">
        <v>-1963</v>
      </c>
      <c r="I30" s="30"/>
      <c r="J30" s="30"/>
    </row>
    <row r="31" spans="2:10" ht="15">
      <c r="B31" s="66" t="s">
        <v>65</v>
      </c>
      <c r="C31" s="66"/>
      <c r="D31" s="66"/>
      <c r="E31" s="66"/>
      <c r="F31" s="74">
        <v>-368.34</v>
      </c>
      <c r="G31" s="64">
        <v>-2123</v>
      </c>
      <c r="I31" s="30"/>
      <c r="J31" s="30"/>
    </row>
    <row r="32" spans="2:10" ht="15">
      <c r="B32" s="66" t="s">
        <v>66</v>
      </c>
      <c r="C32" s="66"/>
      <c r="D32" s="66"/>
      <c r="E32" s="66"/>
      <c r="F32" s="74">
        <v>119.352</v>
      </c>
      <c r="G32" s="64">
        <v>8</v>
      </c>
      <c r="I32" s="30"/>
      <c r="J32" s="30"/>
    </row>
    <row r="33" spans="2:10" ht="15">
      <c r="B33" s="65" t="s">
        <v>139</v>
      </c>
      <c r="C33" s="66"/>
      <c r="D33" s="66"/>
      <c r="E33" s="66"/>
      <c r="F33" s="80">
        <v>-27951.838</v>
      </c>
      <c r="G33" s="81">
        <v>-4078</v>
      </c>
      <c r="I33" s="30"/>
      <c r="J33" s="30"/>
    </row>
    <row r="34" spans="1:10" ht="15">
      <c r="A34" s="66"/>
      <c r="B34" s="66"/>
      <c r="C34" s="66"/>
      <c r="D34" s="66"/>
      <c r="E34" s="66"/>
      <c r="F34" s="74"/>
      <c r="I34" s="30"/>
      <c r="J34" s="30"/>
    </row>
    <row r="35" spans="1:10" ht="15">
      <c r="A35" s="65" t="s">
        <v>67</v>
      </c>
      <c r="B35" s="82"/>
      <c r="C35" s="66"/>
      <c r="D35" s="66"/>
      <c r="E35" s="66"/>
      <c r="F35" s="74"/>
      <c r="I35" s="30"/>
      <c r="J35" s="30"/>
    </row>
    <row r="36" spans="2:10" ht="15">
      <c r="B36" s="66" t="s">
        <v>145</v>
      </c>
      <c r="C36" s="66"/>
      <c r="D36" s="66"/>
      <c r="E36" s="66"/>
      <c r="F36" s="89"/>
      <c r="G36" s="64"/>
      <c r="I36" s="30"/>
      <c r="J36" s="30"/>
    </row>
    <row r="37" spans="2:10" ht="15">
      <c r="B37" s="66"/>
      <c r="C37" s="66" t="s">
        <v>146</v>
      </c>
      <c r="D37" s="66"/>
      <c r="E37" s="66"/>
      <c r="F37" s="74">
        <v>-14121.064299999998</v>
      </c>
      <c r="G37" s="32">
        <v>604</v>
      </c>
      <c r="I37" s="30"/>
      <c r="J37" s="30"/>
    </row>
    <row r="38" spans="2:10" ht="15">
      <c r="B38" s="66" t="s">
        <v>137</v>
      </c>
      <c r="C38" s="66"/>
      <c r="D38" s="66"/>
      <c r="E38" s="66"/>
      <c r="F38" s="74">
        <v>13349.524000000001</v>
      </c>
      <c r="G38" s="32">
        <v>-1676</v>
      </c>
      <c r="I38" s="30"/>
      <c r="J38" s="30"/>
    </row>
    <row r="39" spans="2:10" ht="15">
      <c r="B39" s="65" t="s">
        <v>140</v>
      </c>
      <c r="C39" s="65"/>
      <c r="D39" s="65"/>
      <c r="E39" s="65"/>
      <c r="F39" s="80">
        <v>-771.5402999999969</v>
      </c>
      <c r="G39" s="81">
        <v>-1072</v>
      </c>
      <c r="I39" s="30"/>
      <c r="J39" s="30"/>
    </row>
    <row r="40" spans="1:10" ht="15">
      <c r="A40" s="66"/>
      <c r="B40" s="82"/>
      <c r="C40" s="66"/>
      <c r="D40" s="66"/>
      <c r="E40" s="66"/>
      <c r="F40" s="74"/>
      <c r="I40" s="30"/>
      <c r="J40" s="30"/>
    </row>
    <row r="41" spans="1:10" ht="15">
      <c r="A41" s="65" t="s">
        <v>151</v>
      </c>
      <c r="B41" s="83"/>
      <c r="C41" s="65"/>
      <c r="D41" s="65"/>
      <c r="E41" s="65"/>
      <c r="F41" s="74"/>
      <c r="I41" s="30"/>
      <c r="J41" s="30"/>
    </row>
    <row r="42" spans="1:10" ht="15">
      <c r="A42" s="84" t="s">
        <v>68</v>
      </c>
      <c r="B42" s="83"/>
      <c r="C42" s="65"/>
      <c r="D42" s="65"/>
      <c r="E42" s="65"/>
      <c r="F42" s="74">
        <v>-16228.744819999998</v>
      </c>
      <c r="G42" s="79">
        <v>-6877</v>
      </c>
      <c r="I42" s="96"/>
      <c r="J42" s="27"/>
    </row>
    <row r="43" spans="1:10" ht="15">
      <c r="A43" s="65" t="s">
        <v>69</v>
      </c>
      <c r="B43" s="83"/>
      <c r="C43" s="65"/>
      <c r="D43" s="65"/>
      <c r="E43" s="65"/>
      <c r="F43" s="74"/>
      <c r="I43" s="30"/>
      <c r="J43" s="30"/>
    </row>
    <row r="44" spans="1:10" ht="15">
      <c r="A44" s="84" t="s">
        <v>70</v>
      </c>
      <c r="B44" s="83"/>
      <c r="C44" s="65"/>
      <c r="D44" s="65"/>
      <c r="E44" s="65"/>
      <c r="F44" s="85">
        <v>39138.634</v>
      </c>
      <c r="G44" s="64">
        <v>11812</v>
      </c>
      <c r="I44" s="30"/>
      <c r="J44" s="30"/>
    </row>
    <row r="45" spans="1:10" ht="15.75" thickBot="1">
      <c r="A45" s="65" t="s">
        <v>174</v>
      </c>
      <c r="B45" s="83"/>
      <c r="C45" s="65"/>
      <c r="D45" s="65"/>
      <c r="E45" s="65"/>
      <c r="F45" s="86">
        <v>22909.88918</v>
      </c>
      <c r="G45" s="87">
        <v>4935</v>
      </c>
      <c r="I45" s="96"/>
      <c r="J45" s="30"/>
    </row>
    <row r="46" spans="1:10" ht="15.75" thickTop="1">
      <c r="A46" s="66"/>
      <c r="B46" s="82"/>
      <c r="C46" s="66"/>
      <c r="D46" s="66"/>
      <c r="E46" s="66"/>
      <c r="F46" s="74"/>
      <c r="I46" s="30"/>
      <c r="J46" s="30"/>
    </row>
    <row r="47" spans="1:10" ht="15">
      <c r="A47" s="65" t="s">
        <v>71</v>
      </c>
      <c r="B47" s="82"/>
      <c r="C47" s="66"/>
      <c r="D47" s="66"/>
      <c r="E47" s="66"/>
      <c r="F47" s="74"/>
      <c r="I47" s="30"/>
      <c r="J47" s="30"/>
    </row>
    <row r="48" spans="2:10" ht="15">
      <c r="B48" s="66" t="s">
        <v>72</v>
      </c>
      <c r="C48" s="66"/>
      <c r="D48" s="66"/>
      <c r="E48" s="66"/>
      <c r="F48" s="74">
        <v>8522</v>
      </c>
      <c r="G48" s="64">
        <v>5827</v>
      </c>
      <c r="I48" s="30"/>
      <c r="J48" s="30"/>
    </row>
    <row r="49" spans="2:12" ht="15">
      <c r="B49" s="66" t="s">
        <v>122</v>
      </c>
      <c r="C49" s="66"/>
      <c r="D49" s="66"/>
      <c r="E49" s="66"/>
      <c r="F49" s="74">
        <v>-5562</v>
      </c>
      <c r="G49" s="64">
        <v>-1892</v>
      </c>
      <c r="I49" s="30"/>
      <c r="J49" s="30"/>
      <c r="L49" s="25"/>
    </row>
    <row r="50" spans="2:10" ht="15">
      <c r="B50" s="66" t="s">
        <v>138</v>
      </c>
      <c r="C50" s="66"/>
      <c r="D50" s="66"/>
      <c r="E50" s="66"/>
      <c r="F50" s="74">
        <v>19950</v>
      </c>
      <c r="G50" s="64">
        <v>1000</v>
      </c>
      <c r="I50" s="30"/>
      <c r="J50" s="30"/>
    </row>
    <row r="51" spans="1:10" ht="15" customHeight="1" thickBot="1">
      <c r="A51" s="66"/>
      <c r="B51" s="82"/>
      <c r="C51" s="66"/>
      <c r="D51" s="66"/>
      <c r="E51" s="66"/>
      <c r="F51" s="86">
        <v>22910</v>
      </c>
      <c r="G51" s="87">
        <v>4935</v>
      </c>
      <c r="I51" s="96"/>
      <c r="J51" s="30"/>
    </row>
    <row r="52" spans="1:10" ht="15.75" thickTop="1">
      <c r="A52" s="66"/>
      <c r="B52" s="82"/>
      <c r="C52" s="66"/>
      <c r="D52" s="66"/>
      <c r="E52" s="66"/>
      <c r="F52" s="88"/>
      <c r="I52" s="30"/>
      <c r="J52" s="99"/>
    </row>
    <row r="53" spans="1:9" ht="15">
      <c r="A53" s="101"/>
      <c r="B53" s="101"/>
      <c r="C53" s="101"/>
      <c r="D53" s="101"/>
      <c r="E53" s="101"/>
      <c r="F53" s="101"/>
      <c r="I53" s="34"/>
    </row>
    <row r="56" ht="15">
      <c r="F56" s="89"/>
    </row>
  </sheetData>
  <sheetProtection/>
  <mergeCells count="1">
    <mergeCell ref="A53:F53"/>
  </mergeCells>
  <printOptions verticalCentered="1"/>
  <pageMargins left="1" right="1" top="0.92" bottom="0.52" header="0.5" footer="0.25"/>
  <pageSetup horizontalDpi="600" verticalDpi="600" orientation="portrait" paperSize="9" scale="80" r:id="rId2"/>
  <headerFooter alignWithMargins="0">
    <oddHeader xml:space="preserve">&amp;L&amp;"Times New Roman,Bold"        </oddHeader>
    <oddFooter>&amp;C&amp;"Sapura,Regular"&amp;12 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2" sqref="A2"/>
    </sheetView>
  </sheetViews>
  <sheetFormatPr defaultColWidth="9.140625" defaultRowHeight="12.75"/>
  <cols>
    <col min="5" max="5" width="22.28125" style="0" customWidth="1"/>
    <col min="6" max="6" width="18.57421875" style="0" customWidth="1"/>
    <col min="10" max="10" width="9.7109375" style="0" bestFit="1" customWidth="1"/>
  </cols>
  <sheetData>
    <row r="1" ht="12.75">
      <c r="A1" t="s">
        <v>73</v>
      </c>
    </row>
    <row r="2" ht="12.75">
      <c r="A2" s="12">
        <v>38199</v>
      </c>
    </row>
    <row r="4" spans="1:8" ht="12.75">
      <c r="A4" t="s">
        <v>74</v>
      </c>
      <c r="H4" t="s">
        <v>75</v>
      </c>
    </row>
    <row r="6" spans="1:8" ht="12.75">
      <c r="A6" t="s">
        <v>76</v>
      </c>
      <c r="F6" s="2">
        <v>3054048.99</v>
      </c>
      <c r="H6" t="s">
        <v>77</v>
      </c>
    </row>
    <row r="8" spans="1:8" ht="12.75">
      <c r="A8" t="s">
        <v>78</v>
      </c>
      <c r="H8" s="11">
        <v>0</v>
      </c>
    </row>
    <row r="9" spans="4:6" ht="12.75">
      <c r="D9" s="1" t="s">
        <v>79</v>
      </c>
      <c r="E9" s="1" t="s">
        <v>80</v>
      </c>
      <c r="F9" s="1" t="s">
        <v>81</v>
      </c>
    </row>
    <row r="10" spans="1:6" ht="12.75">
      <c r="A10" t="s">
        <v>82</v>
      </c>
      <c r="D10" t="s">
        <v>128</v>
      </c>
      <c r="E10" s="2">
        <f>41668000+21627000</f>
        <v>63295000</v>
      </c>
      <c r="F10" t="s">
        <v>128</v>
      </c>
    </row>
    <row r="11" spans="1:6" ht="12.75">
      <c r="A11" t="s">
        <v>83</v>
      </c>
      <c r="D11" t="s">
        <v>128</v>
      </c>
      <c r="E11" s="2">
        <f>41668000+21627000</f>
        <v>63295000</v>
      </c>
      <c r="F11" s="2"/>
    </row>
    <row r="12" spans="1:6" ht="12.75">
      <c r="A12" t="s">
        <v>84</v>
      </c>
      <c r="D12" t="s">
        <v>128</v>
      </c>
      <c r="E12" s="2">
        <f>41668000+21627000</f>
        <v>63295000</v>
      </c>
      <c r="F12" s="2"/>
    </row>
    <row r="13" spans="1:6" ht="12.75">
      <c r="A13" t="s">
        <v>85</v>
      </c>
      <c r="D13" s="2">
        <v>6000</v>
      </c>
      <c r="E13" s="2">
        <f>41668000+21627000+6000</f>
        <v>63301000</v>
      </c>
      <c r="F13" s="2"/>
    </row>
    <row r="14" spans="1:6" ht="12.75">
      <c r="A14" t="s">
        <v>86</v>
      </c>
      <c r="D14" t="s">
        <v>128</v>
      </c>
      <c r="E14" s="2">
        <f>41668000+21627000+6000</f>
        <v>63301000</v>
      </c>
      <c r="F14" s="2">
        <f>E14/3</f>
        <v>21100333.333333332</v>
      </c>
    </row>
    <row r="15" spans="1:6" ht="12.75">
      <c r="A15" t="s">
        <v>87</v>
      </c>
      <c r="D15" s="10">
        <v>17000</v>
      </c>
      <c r="E15" s="2">
        <f>41668000+21627000+6000+17000</f>
        <v>63318000</v>
      </c>
      <c r="F15" s="2">
        <f>E15/3</f>
        <v>21106000</v>
      </c>
    </row>
    <row r="16" spans="1:6" ht="12.75">
      <c r="A16" t="s">
        <v>88</v>
      </c>
      <c r="D16" s="10">
        <v>211000</v>
      </c>
      <c r="E16" s="2">
        <f aca="true" t="shared" si="0" ref="E16:E22">41668000+21627000+6000+17000+211000</f>
        <v>63529000</v>
      </c>
      <c r="F16" s="2">
        <f>E16/3</f>
        <v>21176333.333333332</v>
      </c>
    </row>
    <row r="17" spans="1:6" ht="12.75">
      <c r="A17" t="s">
        <v>89</v>
      </c>
      <c r="D17" t="s">
        <v>128</v>
      </c>
      <c r="E17" s="2">
        <f t="shared" si="0"/>
        <v>63529000</v>
      </c>
      <c r="F17" t="s">
        <v>128</v>
      </c>
    </row>
    <row r="18" spans="1:6" ht="12.75">
      <c r="A18" t="s">
        <v>90</v>
      </c>
      <c r="D18" t="s">
        <v>128</v>
      </c>
      <c r="E18" s="2">
        <f t="shared" si="0"/>
        <v>63529000</v>
      </c>
      <c r="F18" t="s">
        <v>128</v>
      </c>
    </row>
    <row r="19" spans="1:6" ht="12.75">
      <c r="A19" t="s">
        <v>91</v>
      </c>
      <c r="D19" t="s">
        <v>128</v>
      </c>
      <c r="E19" s="2">
        <f t="shared" si="0"/>
        <v>63529000</v>
      </c>
      <c r="F19" t="s">
        <v>128</v>
      </c>
    </row>
    <row r="20" spans="1:6" ht="12.75">
      <c r="A20" t="s">
        <v>92</v>
      </c>
      <c r="D20" t="s">
        <v>128</v>
      </c>
      <c r="E20" s="2">
        <f t="shared" si="0"/>
        <v>63529000</v>
      </c>
      <c r="F20" t="s">
        <v>128</v>
      </c>
    </row>
    <row r="21" spans="1:6" ht="12.75">
      <c r="A21" t="s">
        <v>93</v>
      </c>
      <c r="D21" t="s">
        <v>128</v>
      </c>
      <c r="E21" s="2">
        <f t="shared" si="0"/>
        <v>63529000</v>
      </c>
      <c r="F21" t="s">
        <v>128</v>
      </c>
    </row>
    <row r="22" spans="1:10" ht="12.75">
      <c r="A22" t="s">
        <v>94</v>
      </c>
      <c r="D22" t="s">
        <v>128</v>
      </c>
      <c r="E22" s="2">
        <f t="shared" si="0"/>
        <v>63529000</v>
      </c>
      <c r="F22" t="s">
        <v>128</v>
      </c>
      <c r="J22" s="2">
        <f>+E22-64881000</f>
        <v>-1352000</v>
      </c>
    </row>
    <row r="23" spans="4:8" ht="13.5" thickBot="1">
      <c r="D23" s="90">
        <f>SUM(D10:D22)</f>
        <v>234000</v>
      </c>
      <c r="E23" s="90">
        <f>SUM(E10:E22)</f>
        <v>824508000</v>
      </c>
      <c r="F23" s="90">
        <f>SUM(F10:F22)</f>
        <v>63382666.66666666</v>
      </c>
      <c r="H23" t="s">
        <v>95</v>
      </c>
    </row>
    <row r="24" ht="13.5" thickTop="1"/>
    <row r="25" spans="1:8" ht="12.75">
      <c r="A25" t="s">
        <v>96</v>
      </c>
      <c r="F25">
        <v>1.44</v>
      </c>
      <c r="H25" t="s">
        <v>143</v>
      </c>
    </row>
    <row r="27" ht="12.75">
      <c r="A27" t="s">
        <v>97</v>
      </c>
    </row>
    <row r="28" spans="4:6" ht="12.75">
      <c r="D28" t="s">
        <v>79</v>
      </c>
      <c r="E28" t="s">
        <v>98</v>
      </c>
      <c r="F28" t="s">
        <v>81</v>
      </c>
    </row>
    <row r="29" spans="1:6" ht="12.75">
      <c r="A29" t="s">
        <v>99</v>
      </c>
      <c r="D29" s="2">
        <v>2246000</v>
      </c>
      <c r="E29" t="s">
        <v>128</v>
      </c>
      <c r="F29" s="2"/>
    </row>
    <row r="30" spans="1:6" ht="12.75">
      <c r="A30" t="s">
        <v>100</v>
      </c>
      <c r="D30">
        <v>0</v>
      </c>
      <c r="E30" t="s">
        <v>128</v>
      </c>
      <c r="F30" s="5">
        <f>D30*0/3</f>
        <v>0</v>
      </c>
    </row>
    <row r="31" spans="1:6" ht="12.75">
      <c r="A31" t="s">
        <v>101</v>
      </c>
      <c r="D31">
        <v>0</v>
      </c>
      <c r="E31" t="s">
        <v>128</v>
      </c>
      <c r="F31" s="5">
        <f>D31*0/3</f>
        <v>0</v>
      </c>
    </row>
    <row r="32" spans="1:6" ht="12.75">
      <c r="A32" t="s">
        <v>102</v>
      </c>
      <c r="D32" s="2">
        <v>-6000</v>
      </c>
      <c r="E32" s="2">
        <v>-6000</v>
      </c>
      <c r="F32" s="5">
        <f>D29+D32</f>
        <v>2240000</v>
      </c>
    </row>
    <row r="33" spans="1:6" ht="12.75">
      <c r="A33" t="s">
        <v>103</v>
      </c>
      <c r="D33" t="s">
        <v>128</v>
      </c>
      <c r="E33" s="2">
        <v>-6000</v>
      </c>
      <c r="F33" s="5">
        <v>0</v>
      </c>
    </row>
    <row r="34" spans="1:6" ht="12.75">
      <c r="A34" t="s">
        <v>104</v>
      </c>
      <c r="D34">
        <v>-17000</v>
      </c>
      <c r="E34" s="2">
        <f>-6000-17000</f>
        <v>-23000</v>
      </c>
      <c r="F34" s="5">
        <f>D34*1/3</f>
        <v>-5666.666666666667</v>
      </c>
    </row>
    <row r="35" spans="1:6" ht="12.75">
      <c r="A35" t="s">
        <v>105</v>
      </c>
      <c r="D35">
        <v>-211000</v>
      </c>
      <c r="E35" s="2">
        <f>-6000-211000</f>
        <v>-217000</v>
      </c>
      <c r="F35" s="5">
        <f>D35*0/6</f>
        <v>0</v>
      </c>
    </row>
    <row r="36" spans="1:6" ht="12.75">
      <c r="A36" t="s">
        <v>106</v>
      </c>
      <c r="D36" t="s">
        <v>128</v>
      </c>
      <c r="E36" s="2">
        <v>-6000</v>
      </c>
      <c r="F36" s="5">
        <v>0</v>
      </c>
    </row>
    <row r="37" spans="1:6" ht="12.75">
      <c r="A37" t="s">
        <v>107</v>
      </c>
      <c r="D37" t="s">
        <v>128</v>
      </c>
      <c r="E37" s="2">
        <v>-6000</v>
      </c>
      <c r="F37" s="5">
        <v>0</v>
      </c>
    </row>
    <row r="38" spans="1:6" ht="12.75">
      <c r="A38" t="s">
        <v>108</v>
      </c>
      <c r="D38" t="s">
        <v>128</v>
      </c>
      <c r="E38" s="2">
        <v>-6000</v>
      </c>
      <c r="F38" s="5">
        <v>0</v>
      </c>
    </row>
    <row r="39" spans="1:6" ht="12.75">
      <c r="A39" t="s">
        <v>109</v>
      </c>
      <c r="D39" t="s">
        <v>128</v>
      </c>
      <c r="E39" s="2">
        <v>-6000</v>
      </c>
      <c r="F39" s="5">
        <v>0</v>
      </c>
    </row>
    <row r="40" spans="1:6" ht="12.75">
      <c r="A40" t="s">
        <v>110</v>
      </c>
      <c r="D40" t="s">
        <v>128</v>
      </c>
      <c r="E40" s="2">
        <v>-6000</v>
      </c>
      <c r="F40" s="5">
        <v>0</v>
      </c>
    </row>
    <row r="41" spans="1:6" ht="12.75">
      <c r="A41" t="s">
        <v>99</v>
      </c>
      <c r="D41" t="s">
        <v>128</v>
      </c>
      <c r="E41" s="2">
        <v>-6000</v>
      </c>
      <c r="F41" s="5">
        <v>0</v>
      </c>
    </row>
    <row r="42" spans="4:8" ht="13.5" thickBot="1">
      <c r="D42" s="2">
        <f>SUM(D29:D41)</f>
        <v>2012000</v>
      </c>
      <c r="F42" s="6">
        <f>SUM(F29:F41)</f>
        <v>2234333.3333333335</v>
      </c>
      <c r="H42" t="s">
        <v>111</v>
      </c>
    </row>
    <row r="43" ht="13.5" thickTop="1"/>
    <row r="44" spans="1:8" ht="12.75">
      <c r="A44" t="s">
        <v>112</v>
      </c>
      <c r="F44">
        <v>1.2</v>
      </c>
      <c r="H44" t="s">
        <v>113</v>
      </c>
    </row>
    <row r="46" spans="1:9" ht="12.75">
      <c r="A46" t="s">
        <v>114</v>
      </c>
      <c r="F46" s="7">
        <f>(F42*F44)/F25</f>
        <v>1861944.4444444445</v>
      </c>
      <c r="G46" s="3"/>
      <c r="H46" s="3" t="s">
        <v>115</v>
      </c>
      <c r="I46" s="4"/>
    </row>
    <row r="47" spans="6:9" ht="12.75">
      <c r="F47" s="7">
        <f>F42-F46</f>
        <v>372388.888888889</v>
      </c>
      <c r="G47" s="3"/>
      <c r="H47" s="3" t="s">
        <v>116</v>
      </c>
      <c r="I47" s="4"/>
    </row>
    <row r="48" spans="1:9" ht="12.75">
      <c r="A48" t="s">
        <v>117</v>
      </c>
      <c r="F48" s="7">
        <f>F23+F47</f>
        <v>63755055.555555545</v>
      </c>
      <c r="G48" s="3"/>
      <c r="H48" s="3" t="s">
        <v>118</v>
      </c>
      <c r="I48" s="4"/>
    </row>
    <row r="49" spans="6:9" ht="15">
      <c r="F49" s="3"/>
      <c r="G49" s="3"/>
      <c r="H49" s="3"/>
      <c r="I49" s="8"/>
    </row>
    <row r="50" spans="1:9" ht="12.75">
      <c r="A50" t="s">
        <v>129</v>
      </c>
      <c r="F50" s="3"/>
      <c r="G50" s="3"/>
      <c r="H50" s="3" t="s">
        <v>119</v>
      </c>
      <c r="I50" s="9">
        <f>(F6/F23)*100</f>
        <v>4.818429312956225</v>
      </c>
    </row>
    <row r="51" spans="6:9" ht="12.75">
      <c r="F51" s="3"/>
      <c r="G51" s="3"/>
      <c r="H51" s="3"/>
      <c r="I51" s="3"/>
    </row>
    <row r="52" spans="1:9" ht="12.75">
      <c r="A52" t="s">
        <v>130</v>
      </c>
      <c r="F52" s="3"/>
      <c r="G52" s="3"/>
      <c r="H52" s="3" t="s">
        <v>120</v>
      </c>
      <c r="I52" s="9">
        <f>(F6/(F23+F42-F46))*100</f>
        <v>4.790285199169392</v>
      </c>
    </row>
    <row r="54" ht="12.75">
      <c r="A54" t="s">
        <v>121</v>
      </c>
    </row>
  </sheetData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Sapura Motors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</cp:lastModifiedBy>
  <cp:lastPrinted>2005-08-30T06:45:47Z</cp:lastPrinted>
  <dcterms:created xsi:type="dcterms:W3CDTF">2002-11-13T06:50:06Z</dcterms:created>
  <dcterms:modified xsi:type="dcterms:W3CDTF">2005-08-30T10:51:36Z</dcterms:modified>
  <cp:category/>
  <cp:version/>
  <cp:contentType/>
  <cp:contentStatus/>
</cp:coreProperties>
</file>